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Advisory Board Documents for Webstie\Legislative\5.11.20-meeting\"/>
    </mc:Choice>
  </mc:AlternateContent>
  <bookViews>
    <workbookView xWindow="0" yWindow="0" windowWidth="20490" windowHeight="7620"/>
  </bookViews>
  <sheets>
    <sheet name="Allocations" sheetId="1" r:id="rId1"/>
    <sheet name="State Incurred Costs" sheetId="25" r:id="rId2"/>
    <sheet name="State Govt" sheetId="18" r:id="rId3"/>
    <sheet name="Local and County" sheetId="19" r:id="rId4"/>
    <sheet name="Businesses" sheetId="20" r:id="rId5"/>
    <sheet name="Businesses (Federal)" sheetId="26" r:id="rId6"/>
    <sheet name="Healthcare System Relief Fund" sheetId="27" r:id="rId7"/>
    <sheet name="Non-Profits" sheetId="24" r:id="rId8"/>
    <sheet name="Healthcare" sheetId="21" r:id="rId9"/>
    <sheet name="Higher Ed Breakdown by School" sheetId="2" r:id="rId10"/>
    <sheet name="K-12 Education" sheetId="22" r:id="rId11"/>
    <sheet name="Other" sheetId="23" r:id="rId12"/>
    <sheet name="Unemployment" sheetId="28" r:id="rId13"/>
  </sheets>
  <definedNames>
    <definedName name="_xlnm._FilterDatabase" localSheetId="6" hidden="1">'Healthcare System Relief Fund'!$A$9:$B$9</definedName>
    <definedName name="_xlnm._FilterDatabase" localSheetId="9" hidden="1">'Higher Ed Breakdown by School'!$A$10:$B$10</definedName>
    <definedName name="_xlnm.Print_Area" localSheetId="0">Allocations!$A$1:$G$36</definedName>
    <definedName name="_xlnm.Print_Titles" localSheetId="0">Allocations!$1:$3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35" i="1" l="1"/>
  <c r="B3" i="28"/>
  <c r="D35" i="1" l="1"/>
  <c r="E29" i="1"/>
  <c r="C35" i="1"/>
  <c r="E23" i="1"/>
  <c r="E7" i="1" l="1"/>
  <c r="E20" i="1" l="1"/>
  <c r="E19" i="1" l="1"/>
  <c r="B10" i="25" l="1"/>
  <c r="B7" i="18" l="1"/>
  <c r="B3" i="23"/>
  <c r="B4" i="22"/>
  <c r="B18" i="2"/>
  <c r="B43" i="2"/>
  <c r="B8" i="2"/>
  <c r="B8" i="21"/>
  <c r="B3" i="24"/>
  <c r="B5" i="26"/>
  <c r="B5" i="19"/>
  <c r="B8" i="27"/>
  <c r="B63" i="27"/>
  <c r="B65" i="27" s="1"/>
  <c r="E6" i="1"/>
  <c r="E5" i="1"/>
  <c r="E8" i="1"/>
  <c r="E11" i="1"/>
  <c r="E16" i="1"/>
  <c r="E22" i="1"/>
  <c r="E27" i="1"/>
  <c r="E28" i="1"/>
  <c r="E33" i="1"/>
  <c r="E35" i="1" l="1"/>
  <c r="E37" i="1" s="1"/>
</calcChain>
</file>

<file path=xl/sharedStrings.xml><?xml version="1.0" encoding="utf-8"?>
<sst xmlns="http://schemas.openxmlformats.org/spreadsheetml/2006/main" count="271" uniqueCount="224">
  <si>
    <t>Issue</t>
  </si>
  <si>
    <t>Business Relief Funding Plan</t>
  </si>
  <si>
    <t>Local and County Government</t>
  </si>
  <si>
    <t>State Government</t>
  </si>
  <si>
    <t xml:space="preserve">Front Line Workers Hazard Pay </t>
  </si>
  <si>
    <t>Hospitals</t>
  </si>
  <si>
    <t>Childcare Providers</t>
  </si>
  <si>
    <t>Intended Use</t>
  </si>
  <si>
    <t>Broadband Expansion</t>
  </si>
  <si>
    <t>Source</t>
  </si>
  <si>
    <t>FEMA PA Grant</t>
  </si>
  <si>
    <t>US DOL</t>
  </si>
  <si>
    <t>Use of Funds</t>
  </si>
  <si>
    <t>For first responders in "preventing, preparing for and responding" to the outbreak</t>
  </si>
  <si>
    <t>CARES Act Public Education Support</t>
  </si>
  <si>
    <t>CARES Act FTA Transit Assistance</t>
  </si>
  <si>
    <t>National Endowment for the Arts</t>
  </si>
  <si>
    <t>NH State Counsel for the Arts</t>
  </si>
  <si>
    <t>Institute for Museum and Library Services</t>
  </si>
  <si>
    <t xml:space="preserve">Assisting Public Libraries </t>
  </si>
  <si>
    <t>JAG Grants for law enforcement</t>
  </si>
  <si>
    <t>Governor's Emergency Relief Fund</t>
  </si>
  <si>
    <t>Coordinate emergency response, support for teaches, preparedness and coordination, cleaning supplies, technology, mental health supports, summer learns, any activities under ESSA, IDEA, Perkins, Subtitle B of McKinney-Vento Homeless Act, Adult Ed and Family Literacy Act.</t>
  </si>
  <si>
    <t>Childcare Development Program Funds</t>
  </si>
  <si>
    <t>Assistance to childcare providers due to decreased enrollments and increased outbreak related costs</t>
  </si>
  <si>
    <t xml:space="preserve">SAMHSA </t>
  </si>
  <si>
    <t>Train and increase the staff capacity at Community Mental Health Centers on their crisis response and emergency services teams.</t>
  </si>
  <si>
    <t>Community Healthcare Centers Grant</t>
  </si>
  <si>
    <t>Assistance to Community Healthcare Centers</t>
  </si>
  <si>
    <t>CCSNH</t>
  </si>
  <si>
    <t>UNH-Durham</t>
  </si>
  <si>
    <t>Plymouth</t>
  </si>
  <si>
    <t>Keene</t>
  </si>
  <si>
    <t>Granite State College</t>
  </si>
  <si>
    <t>White Mountain CC</t>
  </si>
  <si>
    <t>Nashua CC</t>
  </si>
  <si>
    <t>Great Bay CC</t>
  </si>
  <si>
    <t>Lakes Region CC</t>
  </si>
  <si>
    <t>Manchester CC</t>
  </si>
  <si>
    <t>NHTI</t>
  </si>
  <si>
    <t>River Valley CC</t>
  </si>
  <si>
    <t>USNH</t>
  </si>
  <si>
    <t>Saint Anselm College</t>
  </si>
  <si>
    <t>Southern New Hampshire University</t>
  </si>
  <si>
    <t xml:space="preserve">Rivier University </t>
  </si>
  <si>
    <t xml:space="preserve">Thomas More College Of Liberal Arts </t>
  </si>
  <si>
    <t xml:space="preserve">Franklin Pierce University </t>
  </si>
  <si>
    <t xml:space="preserve">Colby-Sawyer College </t>
  </si>
  <si>
    <t xml:space="preserve">Dartmouth College </t>
  </si>
  <si>
    <t xml:space="preserve">Magdalen College </t>
  </si>
  <si>
    <t xml:space="preserve">New England College </t>
  </si>
  <si>
    <t>New England College (Institute of Art)</t>
  </si>
  <si>
    <t>NH Colleges and University CARES Act Allocations</t>
  </si>
  <si>
    <t>Institution</t>
  </si>
  <si>
    <t>Allocation</t>
  </si>
  <si>
    <t>Private</t>
  </si>
  <si>
    <t xml:space="preserve">American Academy Of Health And Beauty </t>
  </si>
  <si>
    <t>Continental Academie Of Hair Design</t>
  </si>
  <si>
    <t xml:space="preserve">Empire Beauty Schools </t>
  </si>
  <si>
    <t>Harmony Health Care Institute</t>
  </si>
  <si>
    <t xml:space="preserve">Keene Beauty Academy </t>
  </si>
  <si>
    <t>Michael's School Of Hair Design &amp; Esthetics Paul Mitchell Partner School</t>
  </si>
  <si>
    <t>New England School Of Hair Design</t>
  </si>
  <si>
    <t>New Hampshire Institute For Therapeutic Arts</t>
  </si>
  <si>
    <t xml:space="preserve">Paul Mitchell The School Portsmouth </t>
  </si>
  <si>
    <t xml:space="preserve">St. Joseph School Of Nursing </t>
  </si>
  <si>
    <t>Upper Valley Educators Institute</t>
  </si>
  <si>
    <t xml:space="preserve">Sources: https://www2.ed.gov/about/offices/list/ope/allocationsforsection18004a1ofcaresact.pdf; NH LBA </t>
  </si>
  <si>
    <t>Directed by the Governor for assisting local public education systems</t>
  </si>
  <si>
    <t>Small Rural Hospital Improvement Program</t>
  </si>
  <si>
    <t>CARES Act Health Care Provider Grants ($30b tranche)</t>
  </si>
  <si>
    <t xml:space="preserve">CARES Act Health Care Provider Grants ($9.2b tranche ) </t>
  </si>
  <si>
    <t>CARES Act Health Care Provider Grants ($10b tranche earmarked for rural providers)</t>
  </si>
  <si>
    <t>To be used to cover all COVID related costs including lost revenue. All health care providers who billed Medicare Part A or Part B in 2019 received grant funding, including hospitals, physicians, home health agencies, nursing facilities and federally qualified health centers (FQHCs)</t>
  </si>
  <si>
    <t>To be used to cover all COVID related costs including lost revenue. Eligible entities include Hospitals, physicians, home health agencies, nursing facilities and federally qualified health centers (FQHCs)</t>
  </si>
  <si>
    <t>Public Health Emergency Preparedness (PHEP) Funds (First Tranche)</t>
  </si>
  <si>
    <t>Public Health Emergency Preparedness (PHEP) Funds (Second Tranche)</t>
  </si>
  <si>
    <t>States have considerable flexibility in how to use the funds, including supporting expanded caseloads for public health laboratories, surveillance, infection control and emergency operations and coordination</t>
  </si>
  <si>
    <t>EOC Operation Costs</t>
  </si>
  <si>
    <t>Government</t>
  </si>
  <si>
    <t>Education</t>
  </si>
  <si>
    <t>K-12</t>
  </si>
  <si>
    <t xml:space="preserve">Unemployment </t>
  </si>
  <si>
    <t>Trust Fund Shortfall</t>
  </si>
  <si>
    <t>Overtime, current expenses and hardware upgrades needed to address increased system demands</t>
  </si>
  <si>
    <t>Incurred Costs</t>
  </si>
  <si>
    <t>For Profit</t>
  </si>
  <si>
    <t>Agriculture Relief</t>
  </si>
  <si>
    <t>Healthcare</t>
  </si>
  <si>
    <t>Other</t>
  </si>
  <si>
    <t>TOTALS</t>
  </si>
  <si>
    <t>Private Colleges and Universities</t>
  </si>
  <si>
    <t xml:space="preserve">Eligible workers include Medicaid funded direct care workers, with a stipend of $300/week through June 30th. </t>
  </si>
  <si>
    <t>Software Upgrades</t>
  </si>
  <si>
    <t>Allocations Made</t>
  </si>
  <si>
    <t xml:space="preserve">Personnel Costs </t>
  </si>
  <si>
    <t xml:space="preserve">Operating Costs </t>
  </si>
  <si>
    <t xml:space="preserve">Emergency Order 22 Child Protection </t>
  </si>
  <si>
    <t>Emergency Domestic and Sexual Violence Services Relief Fund</t>
  </si>
  <si>
    <t xml:space="preserve">Personal Protective Equipment (PPE) Purchases </t>
  </si>
  <si>
    <t>NH Charities</t>
  </si>
  <si>
    <t xml:space="preserve">Higher Education </t>
  </si>
  <si>
    <t>State Budget</t>
  </si>
  <si>
    <t>BFA: Enhance Existing CAP Program</t>
  </si>
  <si>
    <t>BFA: Enhance Loan Guarantee Programs</t>
  </si>
  <si>
    <t>BFA: Enhance Temporary Bridge Loans</t>
  </si>
  <si>
    <t>BFA: Fast Safe Harbor Forgivable Loans</t>
  </si>
  <si>
    <t>Regional Economic Development Centers</t>
  </si>
  <si>
    <t xml:space="preserve">Small Businesses Economic Injury Disaster Loans </t>
  </si>
  <si>
    <t xml:space="preserve">Paycheck Protection Program </t>
  </si>
  <si>
    <t xml:space="preserve">Small Businesses Economic Injury Disaster Loans Advance </t>
  </si>
  <si>
    <t>All Other Healthcare Providers</t>
  </si>
  <si>
    <t>Legislative Branch</t>
  </si>
  <si>
    <t>Reimburse the Trust Fund for all allowable costs not otherwise covered through federal action, with the goal of preventing increased employer rates or the need to take federal loans. Updated Treasury FAQ released on May 4th indicates this is an allowable expense.</t>
  </si>
  <si>
    <t>Per Employment Security, upgrades will be funded through the US DOL directly.</t>
  </si>
  <si>
    <t>Future Considerations</t>
  </si>
  <si>
    <t>Nonprofits</t>
  </si>
  <si>
    <t>Nonprofits Fund</t>
  </si>
  <si>
    <r>
      <rPr>
        <b/>
        <sz val="11"/>
        <color theme="1"/>
        <rFont val="Book Antiqua"/>
        <family val="1"/>
      </rPr>
      <t xml:space="preserve">BFA CAP Program:  </t>
    </r>
    <r>
      <rPr>
        <sz val="11"/>
        <color theme="1"/>
        <rFont val="Book Antiqua"/>
        <family val="1"/>
      </rPr>
      <t>Capital Access Programs (CAP) exist across the country, managed by each state’s finance authority. CAP is a tool whereby loans of $200,000 or less are provided to Main St. businesses by participating local banks. The BFA’s role in CAP is to help matching funds for loan loss reserves provided cooperatively by the banks and the borrowers. These reserves serve as fuel for banks to make loans they otherwise would not be able to. The BFA has facilitated almost 5,000 CAP loans in our history. But in order to induce banks to lend now, and during the recovery, extra reserve contributions will be required until banks resume normal lending activity. This capital is “reusable” in that once those loans are repaid to the bank, the reserve funds are used over and over to facilitate future loans to other local New Hampshire companies. Each dollar deployed via CAP loan is turned into over 10x that amount in lending. Using real life numbers, the BFA has deployed approximately $20,000,000 in CAP funds resulting in over $230,000,000 in lending to NH companies. This amplified impact is a key feature of BFA programs and will multiply the power of allocated funding for NH businesses and non-profits. The CAP program has impacted more than 36,000 jobs in the state and will be essential to assist during the COVID-19 pandemic.</t>
    </r>
  </si>
  <si>
    <r>
      <rPr>
        <b/>
        <sz val="11"/>
        <color theme="1"/>
        <rFont val="Book Antiqua"/>
        <family val="1"/>
      </rPr>
      <t xml:space="preserve">BFA Loan Guarantees: </t>
    </r>
    <r>
      <rPr>
        <sz val="11"/>
        <color theme="1"/>
        <rFont val="Book Antiqua"/>
        <family val="1"/>
      </rPr>
      <t>A key function of the BFA is to guarantee loans made by banks to New Hampshire companies. These guarantees allow banks to support companies that otherwise would not receive capital, yet are creditworthy companies who are important to NH’s economy. We have provided over $246,000,000 in guarantees to date, impacting over 10,000 jobs. Our economy will recover faster and more broadly with the resumption of bank lending to support our local businesses. With a capital infusion the BFA can broaden the scope of companies eligible 3 | P a g e to receive BFA guarantee support. Specifically, many companies affected by COVID-19 lack the collateral base needed to secure traditional financing. Funding capital reserves that secure these guarantees is all that is needed to allow this program to have an immediate impact on businesses across the state.</t>
    </r>
  </si>
  <si>
    <r>
      <rPr>
        <b/>
        <sz val="11"/>
        <color theme="1"/>
        <rFont val="Book Antiqua"/>
        <family val="1"/>
      </rPr>
      <t>BFA Bridge Loans:</t>
    </r>
    <r>
      <rPr>
        <sz val="11"/>
        <color theme="1"/>
        <rFont val="Book Antiqua"/>
        <family val="1"/>
      </rPr>
      <t xml:space="preserve"> Enhance Temporary Bridge Loans. BFA has existing authority to make temporary loans to small businesses in amounts not exceeding $2 million. Providing additional capital to this temporary loan program will allow BFA to impact more businesses, including those that do not meet credit requirements of traditional bank lenders.</t>
    </r>
  </si>
  <si>
    <r>
      <rPr>
        <b/>
        <sz val="11"/>
        <color theme="1"/>
        <rFont val="Book Antiqua"/>
        <family val="1"/>
      </rPr>
      <t>Fast Safe Harbor Forgivable Loans.</t>
    </r>
    <r>
      <rPr>
        <sz val="11"/>
        <color theme="1"/>
        <rFont val="Book Antiqua"/>
        <family val="1"/>
      </rPr>
      <t xml:space="preserve"> BFA could administer a small business program designed to get relief funds out to businesses very quickly. Under this program, an immediate one month application window would open. Applications would require businesses to submit their 2019 federal tax return, showing their 2019 gross revenues, and would require businesses to project their 2020 revenues that are lower due to Covid-19 impacts. Based on the results of this application period, BFA would confirm the revenue deficit amount and advance a loan immediately equal to an established percentage of the projected deficit. Receiving businesses would file their 2020 tax returns in April 2021, showing their actual reported gross revenues. If actual 2020 revenues exceeded projections, the business would repay the reconciled difference. If actual 2020 revenues equaled or were lower than projections, the loan would be forgiven. This Fast Safe Harbor Loan program would require significant business owners to personally guarantee the repayment obligation. Loan proceeds must be spent on business expenses. Property taxes must be paid. This program is limited to small businesses (e.g., less than $5 million in revenues) and avoids any credit review process for the application, enhancing the speed of disbursement of relief funds. This program could also be limited to those businesses 2 that were required to shut down under the “stay-at-home” orders (non-essential businesses). This program is universal and does not pick “winners” or “losers”.</t>
    </r>
  </si>
  <si>
    <t>Estimated Federal Funds</t>
  </si>
  <si>
    <t xml:space="preserve">Advanced Diagnostic Imaging </t>
  </si>
  <si>
    <t xml:space="preserve">Amoskeag Anesthesia, PLLC </t>
  </si>
  <si>
    <t xml:space="preserve">Amoskeag Health </t>
  </si>
  <si>
    <t xml:space="preserve">Androscoggin Valley Hospital, Inc. </t>
  </si>
  <si>
    <t xml:space="preserve">Area Agency of Greater Nashua d/b/a Gateways Community Services </t>
  </si>
  <si>
    <t xml:space="preserve">Atlantic Internal Medicine and Pediatrics </t>
  </si>
  <si>
    <t xml:space="preserve">Azar A. Korbey, MD, PLLC </t>
  </si>
  <si>
    <t xml:space="preserve">Behavioral Health &amp; Developmental Services of Strafford County d/b/a Community Partners </t>
  </si>
  <si>
    <t xml:space="preserve">Brandon S. Gray - PMC Medical Group, LLC, PMC Surgical Center, LLC, PMC Daycare Center, LLC </t>
  </si>
  <si>
    <t xml:space="preserve">Center for Asthma, Allergy, and Respiratory Disease </t>
  </si>
  <si>
    <t xml:space="preserve">Charlestown Health Center </t>
  </si>
  <si>
    <t xml:space="preserve">Clear Choice MD Urgent Care, LLC </t>
  </si>
  <si>
    <t xml:space="preserve">Community Bridges, Inc. </t>
  </si>
  <si>
    <t xml:space="preserve">Concord Pediatrics, PA </t>
  </si>
  <si>
    <t xml:space="preserve">Concord Regional Visiting Nurse Association </t>
  </si>
  <si>
    <t xml:space="preserve">Convenient MD </t>
  </si>
  <si>
    <t xml:space="preserve">Cottage Hospital </t>
  </si>
  <si>
    <t xml:space="preserve">Daniela E. Verani, MD, PA </t>
  </si>
  <si>
    <t xml:space="preserve">Derry Medical Center, PA </t>
  </si>
  <si>
    <t xml:space="preserve">Dover Pediatrics, PLLC </t>
  </si>
  <si>
    <t xml:space="preserve">Exeter Hospital </t>
  </si>
  <si>
    <t xml:space="preserve">Great Bay Pediatrics </t>
  </si>
  <si>
    <t xml:space="preserve">Greater Derry Community Health Services, Inc. </t>
  </si>
  <si>
    <t xml:space="preserve">Harmony Homes Assisted Living </t>
  </si>
  <si>
    <t xml:space="preserve">Home Health and Hospice Care </t>
  </si>
  <si>
    <t xml:space="preserve">Lake Region General Healthcare </t>
  </si>
  <si>
    <t xml:space="preserve">Lakes Region Community Services </t>
  </si>
  <si>
    <t xml:space="preserve">Mascoma Community Healthcare, Inc. </t>
  </si>
  <si>
    <t xml:space="preserve">Monadnock Developmental Services, Inc. </t>
  </si>
  <si>
    <t xml:space="preserve">Morrison Hospital Association </t>
  </si>
  <si>
    <t xml:space="preserve">North American Partners in Anesthesia (NH), LLP </t>
  </si>
  <si>
    <t xml:space="preserve">North Coast Family Health </t>
  </si>
  <si>
    <t xml:space="preserve">North Country Medical and Wellness, LLC </t>
  </si>
  <si>
    <t xml:space="preserve">One Sky Community Services </t>
  </si>
  <si>
    <t xml:space="preserve">Pediatric Associates of Hampton &amp; Portsmouth </t>
  </si>
  <si>
    <t xml:space="preserve">Pembroke Wellness Center, PLLC </t>
  </si>
  <si>
    <t xml:space="preserve">Pemi-Baker Community Health </t>
  </si>
  <si>
    <t xml:space="preserve">Portsmouth Anesthesia Associates </t>
  </si>
  <si>
    <t xml:space="preserve">Portsmouth Radiological Physicians, Associates d/b/a Atlantic Radiology of New Hampshire </t>
  </si>
  <si>
    <t xml:space="preserve">River Road Pediatrics, PLLC </t>
  </si>
  <si>
    <t xml:space="preserve">Saco River Medical Group </t>
  </si>
  <si>
    <t xml:space="preserve">School Street Associates, Inc. d/b/a Hillsboro House Nursing Home </t>
  </si>
  <si>
    <t xml:space="preserve">Southern New Hampshire Radiology Consultants, PC </t>
  </si>
  <si>
    <t xml:space="preserve">Taylor Community </t>
  </si>
  <si>
    <t xml:space="preserve">The Lukas Community </t>
  </si>
  <si>
    <t xml:space="preserve">The Prospect-Woodward Home d/b/a Hillside Village </t>
  </si>
  <si>
    <t xml:space="preserve">Upper Connecticut Valley Hospital </t>
  </si>
  <si>
    <t xml:space="preserve">VNA at HCS, Inc. </t>
  </si>
  <si>
    <t xml:space="preserve">Wadleigh House, LLC </t>
  </si>
  <si>
    <t xml:space="preserve">Weeks Medical Center </t>
  </si>
  <si>
    <t xml:space="preserve">Weeks Medical Center RHC Clinics </t>
  </si>
  <si>
    <t xml:space="preserve">Whole Life Health Care </t>
  </si>
  <si>
    <t xml:space="preserve">Ammonoosuc Community Health Services </t>
  </si>
  <si>
    <t xml:space="preserve">Greater Seacoast Community Health </t>
  </si>
  <si>
    <t xml:space="preserve">HealthFirst Family Care Center </t>
  </si>
  <si>
    <t xml:space="preserve">Indian Stream Health Center, Inc. </t>
  </si>
  <si>
    <t xml:space="preserve">Lamprey Health Care </t>
  </si>
  <si>
    <t xml:space="preserve">Mid-State Health Center </t>
  </si>
  <si>
    <t xml:space="preserve">White Mountain Community Health Center </t>
  </si>
  <si>
    <t>Amount</t>
  </si>
  <si>
    <t>Providers</t>
  </si>
  <si>
    <t>Source: NH LBA, as of May 3, 2020 : http://www.gencourt.state.nh.us/lba/Budget/COVID-19_Docs/NH_Federal_COVID_19_Funding_5-3-20.pdf</t>
  </si>
  <si>
    <t>Source: As of May 5, 2020:  https://www.goferr.nh.gov/covid-expenditures/authorized-cares-act-expenditures</t>
  </si>
  <si>
    <t>Source: As of May 5, 2020:  https://www.goferr.nh.gov/cares-act/healthcare-system-relief-fund</t>
  </si>
  <si>
    <t>Source: Business Finance Authority Presenation to the GOFERR Legislative Advisory Committee on April 24, 2020</t>
  </si>
  <si>
    <t>Total</t>
  </si>
  <si>
    <t>40 New Hampshire providers have received funding. Eligible entities include rural acute care general hospitals and Critical Access Hospitals (CAHs), Rural Health Clinics (RHCs), and Community Health Centers located in rural areas.</t>
  </si>
  <si>
    <t xml:space="preserve">"Helps eligible hospitals in meeting value-based payment and care goals for their respective organizations, through purchases of hardware, software and training." </t>
  </si>
  <si>
    <t>Eligible hospitals include: Alice Peck Day Memorial Hospital, Androscoggin Valley Hospital, Cottage Hospital, Huggins Hospital, Memorial Hospital, Monadnock Community Hospital, New London Hospital, Speare Memorial Hospital, Upper Connecticut Valley Hospital, Valley Regional Hospital, Weeks Medical Center Hospital. Unclear if the affiliation with Lakes Region General Hospital, would result in Franklin Regional Hospital not qualifying.</t>
  </si>
  <si>
    <t>Remaining Balance in the Fund:</t>
  </si>
  <si>
    <t>CARES Act Federal Transit</t>
  </si>
  <si>
    <t>Assist State run public transit in dealing with outbreak and covering shortfalls due to declining fare revenue.</t>
  </si>
  <si>
    <t>Assist local and region public transit agencies in dealing with outbreak and covering shortfalls due to declining fare revenue.</t>
  </si>
  <si>
    <t>Provide assistance to farmers suffering outbreak related losses.</t>
  </si>
  <si>
    <t>Cover all COVID-19 related expenses incurred and not covered by FEMA, such as increased welfare expenses, teleconferencing hardware and software, PPE, and cleaning supplies. Reimburse for any additional employer portion of payroll taxes as a result of the $300 additional per week stipends. Grants to cities, towns, and counties for interest expense on tax anticipation loans through a NH based bank.</t>
  </si>
  <si>
    <t>CARES Act Title III</t>
  </si>
  <si>
    <t xml:space="preserve">Grants to providers to increase in-home meal, grocery, and medication deliveries, and in-home services to older adults. </t>
  </si>
  <si>
    <t>Governor Funded with State CARES Act Funding</t>
  </si>
  <si>
    <t xml:space="preserve">Total State CARES Act Funding </t>
  </si>
  <si>
    <t>Estimated other Federal funding received to date</t>
  </si>
  <si>
    <t>Surge Cost</t>
  </si>
  <si>
    <t>Source: Expenditures as of May 6, 2020. https://www.goferr.nh.gov/covid-expenditures/daily-covid-19-expenditure-report</t>
  </si>
  <si>
    <t>State incurred costs through May 6, 2020.</t>
  </si>
  <si>
    <t>Direct grant to restock depleted shelves due to increased demand and decline in donations and soften the blow of increased food prices.</t>
  </si>
  <si>
    <t>Help non-profits who are providing critical services while also experiencing difficulty fundraising. To avoid 'reinventing the wheel', funding could divided and provided directly to the CDFA and the Charitable Foundation to supplement the funds they have already established to assist non-profits.</t>
  </si>
  <si>
    <t>Grants to cover all COVID-19 related expenses incurred such as for PPE and not covered by PPP loans (if eligible) and address the impact to providers not covered by federal non-loan assistance programs or other non-loan business support programs for including, but not limited to FQHCs, FQHC 'look alikes', community mental health centers, primary care providers, and dentists.</t>
  </si>
  <si>
    <t xml:space="preserve">Nursing Homes and Long-Term Care Facilities </t>
  </si>
  <si>
    <r>
      <t>Eligible workers include Fire, Police, EMS, and Corrections,</t>
    </r>
    <r>
      <rPr>
        <b/>
        <sz val="11"/>
        <color theme="1"/>
        <rFont val="Book Antiqua"/>
        <family val="1"/>
      </rPr>
      <t xml:space="preserve"> and front line child protection workers</t>
    </r>
    <r>
      <rPr>
        <sz val="11"/>
        <color theme="1"/>
        <rFont val="Book Antiqua"/>
        <family val="1"/>
      </rPr>
      <t>. Full time $300/week, Part time $150/week. Effective from May 4th through June 30th.</t>
    </r>
  </si>
  <si>
    <t>NH Food Bank</t>
  </si>
  <si>
    <t>Legislative Advisory Board Recommendation of 5/11/20</t>
  </si>
  <si>
    <t>Legislative Advisory Board State CARES Act Funding Allocation Proposal, May 11, 2020</t>
  </si>
  <si>
    <t>NOTE: At least 50% of an institution's direct allocation from the CARES Act was required to be passed through directly to the students.</t>
  </si>
  <si>
    <t xml:space="preserve">Remaining Balance </t>
  </si>
  <si>
    <t>Help small and medium sized NH businesses surmount the impact to their businesses and employees through grants, and loan guarantees, especially to those smaller businesses that did not received PPP funding, or did not qualify for PPP funding due to their legal organization and help cover the costs incurred to reopen safely, like the costs of PPE. Allocations to the RDCs should be provided on an equal basis.</t>
  </si>
  <si>
    <t>COVID-19 Testing</t>
  </si>
  <si>
    <t>Housing</t>
  </si>
  <si>
    <t>Homeless Issues</t>
  </si>
  <si>
    <t>Proposal for $44,000,000</t>
  </si>
  <si>
    <t>Help opened or reopening providers of childcare and/or after school facilities surmount the impact to their businesses and employees through grants, and loan guarantees, especially to those smaller businesses that did not received PPP funding, or did not qualify for PPP funding due to their legal organization and help cover the costs incurred to reopen safely, like the costs of PPE and reconfiguring classroom space. Funding to be administrated by the BFA, CDFA, or another similar institution.</t>
  </si>
  <si>
    <t xml:space="preserve">Immediate direct grants to hospitals to cover reported March and April losses. Funds should be distributed to them net of any federal non-loan assistance provided directly through federal appropriations. </t>
  </si>
  <si>
    <t>Grants to cover all COVID-19 related expenses incurred such as for PPE and not covered by PPP loans (if eligible) and address the impact to providers not covered by federal non-loan assistance programs or other non-loan business support programs for all nursing homes and long-term care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</si>
</sst>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00"/>
    <numFmt numFmtId="165" formatCode="&quot;$&quot;#,##0"/>
  </numFmts>
  <fonts count="10" x14ac:knownFonts="1">
    <font>
      <sz val="11"/>
      <color theme="1"/>
      <name val="Calibri"/>
      <family val="2"/>
      <scheme val="minor"/>
    </font>
    <font>
      <sz val="11"/>
      <color theme="1"/>
      <name val="Book Antiqua"/>
      <family val="1"/>
    </font>
    <font>
      <b/>
      <sz val="11"/>
      <color theme="1"/>
      <name val="Book Antiqua"/>
      <family val="1"/>
    </font>
    <font>
      <sz val="11"/>
      <color theme="1"/>
      <name val="Calibri"/>
      <family val="2"/>
      <scheme val="minor"/>
    </font>
    <font>
      <b/>
      <sz val="14"/>
      <color theme="1"/>
      <name val="Book Antiqua"/>
      <family val="1"/>
    </font>
    <font>
      <u/>
      <sz val="11"/>
      <color theme="10"/>
      <name val="Calibri"/>
      <family val="2"/>
      <scheme val="minor"/>
    </font>
    <font>
      <u/>
      <sz val="11"/>
      <color theme="10"/>
      <name val="Book Antiqua"/>
      <family val="1"/>
    </font>
    <font>
      <b/>
      <sz val="11"/>
      <color theme="1"/>
      <name val="Calibri"/>
      <family val="2"/>
      <scheme val="minor"/>
    </font>
    <font>
      <u/>
      <sz val="11"/>
      <color theme="1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style="thin">
        <color auto="1"/>
      </top>
      <bottom style="double">
        <color auto="1"/>
      </bottom>
      <diagonal/>
    </border>
    <border>
      <left/>
      <right/>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79">
    <xf numFmtId="0" fontId="0" fillId="0" borderId="0" xfId="0"/>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2" fillId="0" borderId="0" xfId="0" applyFont="1" applyAlignment="1">
      <alignment horizontal="center" vertical="center"/>
    </xf>
    <xf numFmtId="6" fontId="1" fillId="0" borderId="0" xfId="0" applyNumberFormat="1" applyFont="1"/>
    <xf numFmtId="0" fontId="1" fillId="0" borderId="0" xfId="0" applyFont="1" applyAlignment="1">
      <alignment horizontal="center"/>
    </xf>
    <xf numFmtId="0" fontId="1" fillId="0" borderId="0" xfId="0" applyFont="1" applyAlignment="1">
      <alignment vertical="center"/>
    </xf>
    <xf numFmtId="0" fontId="2" fillId="0" borderId="0" xfId="0" applyFont="1" applyFill="1" applyAlignment="1">
      <alignment horizontal="center" vertical="center" wrapText="1"/>
    </xf>
    <xf numFmtId="0" fontId="1" fillId="0" borderId="0" xfId="0" applyFont="1" applyAlignment="1">
      <alignment horizontal="left" vertical="center"/>
    </xf>
    <xf numFmtId="164" fontId="2" fillId="0" borderId="0" xfId="0" applyNumberFormat="1" applyFont="1" applyFill="1" applyAlignment="1">
      <alignment horizontal="center" vertical="center" wrapText="1"/>
    </xf>
    <xf numFmtId="164" fontId="1" fillId="0" borderId="0" xfId="0" applyNumberFormat="1" applyFont="1" applyAlignment="1">
      <alignment horizontal="left" vertical="center"/>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xf numFmtId="6" fontId="2" fillId="0" borderId="0" xfId="0" applyNumberFormat="1" applyFont="1"/>
    <xf numFmtId="0" fontId="1" fillId="0" borderId="0" xfId="0" applyFont="1" applyAlignment="1">
      <alignment horizontal="left" vertical="center" wrapText="1"/>
    </xf>
    <xf numFmtId="164" fontId="1" fillId="0" borderId="0" xfId="0" applyNumberFormat="1" applyFont="1" applyAlignment="1">
      <alignment horizontal="left" vertical="center" wrapText="1"/>
    </xf>
    <xf numFmtId="164" fontId="1" fillId="0" borderId="0" xfId="0" applyNumberFormat="1" applyFont="1" applyFill="1" applyAlignment="1">
      <alignment vertical="center" wrapText="1"/>
    </xf>
    <xf numFmtId="165" fontId="1" fillId="0" borderId="0" xfId="0" applyNumberFormat="1" applyFont="1" applyAlignment="1">
      <alignment horizontal="right" vertical="center"/>
    </xf>
    <xf numFmtId="165" fontId="1" fillId="0" borderId="0" xfId="0" applyNumberFormat="1" applyFont="1" applyFill="1" applyAlignment="1">
      <alignment horizontal="right" vertical="center" wrapText="1"/>
    </xf>
    <xf numFmtId="165" fontId="1" fillId="0" borderId="0" xfId="0" applyNumberFormat="1" applyFont="1" applyFill="1" applyAlignment="1">
      <alignment horizontal="right" vertical="center"/>
    </xf>
    <xf numFmtId="165" fontId="1" fillId="0" borderId="0" xfId="0" applyNumberFormat="1" applyFont="1" applyFill="1" applyAlignment="1">
      <alignment vertical="center"/>
    </xf>
    <xf numFmtId="164" fontId="1" fillId="0" borderId="0" xfId="0" applyNumberFormat="1" applyFont="1" applyAlignment="1">
      <alignment vertical="center" wrapText="1"/>
    </xf>
    <xf numFmtId="165" fontId="0" fillId="0" borderId="0" xfId="0" applyNumberFormat="1"/>
    <xf numFmtId="165" fontId="1" fillId="0" borderId="0" xfId="1" applyNumberFormat="1" applyFont="1" applyAlignment="1">
      <alignment horizontal="right" vertical="center" wrapText="1"/>
    </xf>
    <xf numFmtId="165" fontId="1" fillId="0" borderId="0" xfId="1" applyNumberFormat="1" applyFont="1" applyAlignment="1">
      <alignment horizontal="right" vertical="center"/>
    </xf>
    <xf numFmtId="165" fontId="1" fillId="0" borderId="0" xfId="0" applyNumberFormat="1" applyFont="1" applyAlignment="1">
      <alignment horizontal="right" vertical="center" wrapText="1"/>
    </xf>
    <xf numFmtId="0" fontId="2" fillId="0" borderId="0" xfId="0" applyFont="1" applyAlignment="1">
      <alignment horizontal="center"/>
    </xf>
    <xf numFmtId="165" fontId="1" fillId="0" borderId="0" xfId="0" applyNumberFormat="1" applyFont="1"/>
    <xf numFmtId="0" fontId="1" fillId="0" borderId="0" xfId="0" applyFont="1" applyAlignment="1">
      <alignment horizontal="left" vertical="center" wrapText="1"/>
    </xf>
    <xf numFmtId="165" fontId="1" fillId="0" borderId="0" xfId="1" applyNumberFormat="1" applyFont="1" applyFill="1" applyAlignment="1">
      <alignment horizontal="right" vertical="center" wrapText="1"/>
    </xf>
    <xf numFmtId="165" fontId="1" fillId="0" borderId="0" xfId="1" applyNumberFormat="1" applyFont="1" applyAlignment="1">
      <alignment horizontal="right" vertical="center" wrapText="1"/>
    </xf>
    <xf numFmtId="165" fontId="1" fillId="0" borderId="0" xfId="0" applyNumberFormat="1" applyFont="1" applyAlignment="1">
      <alignment horizontal="right"/>
    </xf>
    <xf numFmtId="165" fontId="1" fillId="0" borderId="0" xfId="0" applyNumberFormat="1" applyFont="1" applyAlignment="1">
      <alignment horizontal="left" vertical="center" wrapText="1"/>
    </xf>
    <xf numFmtId="165" fontId="1" fillId="0" borderId="0" xfId="0" applyNumberFormat="1" applyFont="1" applyFill="1" applyAlignment="1">
      <alignment horizontal="left" vertical="center" wrapText="1"/>
    </xf>
    <xf numFmtId="0" fontId="1" fillId="0" borderId="0" xfId="0" applyFont="1" applyFill="1" applyAlignment="1">
      <alignment vertical="center" wrapText="1"/>
    </xf>
    <xf numFmtId="165" fontId="1" fillId="0" borderId="0" xfId="1" applyNumberFormat="1" applyFont="1" applyAlignment="1">
      <alignment horizontal="right" vertical="center" wrapText="1"/>
    </xf>
    <xf numFmtId="0" fontId="1" fillId="0" borderId="0" xfId="0" applyFont="1" applyAlignment="1">
      <alignment horizontal="left" vertical="center" wrapText="1"/>
    </xf>
    <xf numFmtId="165" fontId="6" fillId="0" borderId="0" xfId="2" applyNumberFormat="1" applyFont="1" applyFill="1" applyAlignment="1">
      <alignment horizontal="right" vertical="center"/>
    </xf>
    <xf numFmtId="0" fontId="4" fillId="0" borderId="0" xfId="0" applyFont="1" applyAlignment="1">
      <alignment horizontal="center"/>
    </xf>
    <xf numFmtId="0" fontId="1" fillId="0" borderId="0" xfId="0" applyFont="1" applyAlignment="1">
      <alignment horizontal="left" wrapText="1"/>
    </xf>
    <xf numFmtId="0" fontId="0" fillId="2" borderId="0" xfId="0" applyFill="1"/>
    <xf numFmtId="0" fontId="1" fillId="2" borderId="0" xfId="0" applyFont="1" applyFill="1" applyAlignment="1">
      <alignment horizontal="left" vertical="center" wrapText="1"/>
    </xf>
    <xf numFmtId="0" fontId="4" fillId="2" borderId="0" xfId="0" applyFont="1" applyFill="1" applyAlignment="1">
      <alignment vertical="center" wrapText="1"/>
    </xf>
    <xf numFmtId="0" fontId="4" fillId="0" borderId="0" xfId="0" applyFont="1" applyAlignment="1">
      <alignment vertical="center" wrapText="1"/>
    </xf>
    <xf numFmtId="165" fontId="4" fillId="0" borderId="0" xfId="1" applyNumberFormat="1" applyFont="1" applyAlignment="1">
      <alignment vertical="center" wrapText="1"/>
    </xf>
    <xf numFmtId="0" fontId="7" fillId="0" borderId="0" xfId="0" applyFont="1"/>
    <xf numFmtId="165" fontId="2" fillId="0" borderId="1" xfId="1" applyNumberFormat="1" applyFont="1" applyBorder="1" applyAlignment="1">
      <alignment horizontal="right" vertical="center"/>
    </xf>
    <xf numFmtId="0" fontId="4" fillId="0" borderId="0" xfId="0" applyFont="1" applyAlignment="1"/>
    <xf numFmtId="0" fontId="4" fillId="2" borderId="0" xfId="0" applyFont="1" applyFill="1" applyAlignment="1">
      <alignment horizontal="left" vertical="center" wrapText="1"/>
    </xf>
    <xf numFmtId="0" fontId="4" fillId="0" borderId="0" xfId="0" applyFont="1" applyAlignment="1">
      <alignment horizontal="left" vertical="center" wrapText="1"/>
    </xf>
    <xf numFmtId="165" fontId="4" fillId="0" borderId="0" xfId="1" applyNumberFormat="1" applyFont="1" applyAlignment="1">
      <alignment horizontal="left" vertical="center" wrapText="1"/>
    </xf>
    <xf numFmtId="0" fontId="2"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right" vertical="center" wrapText="1"/>
    </xf>
    <xf numFmtId="0" fontId="4" fillId="2" borderId="0" xfId="0" applyFont="1" applyFill="1" applyAlignment="1">
      <alignment horizontal="right" vertical="center" wrapText="1"/>
    </xf>
    <xf numFmtId="165" fontId="4" fillId="0" borderId="0" xfId="1" applyNumberFormat="1" applyFont="1" applyAlignment="1">
      <alignment horizontal="right" vertical="center" wrapText="1"/>
    </xf>
    <xf numFmtId="0" fontId="1" fillId="0" borderId="0" xfId="0" applyFont="1" applyFill="1" applyAlignment="1">
      <alignment horizontal="left" vertical="center" wrapText="1"/>
    </xf>
    <xf numFmtId="165" fontId="6" fillId="0" borderId="0" xfId="2" applyNumberFormat="1" applyFont="1" applyFill="1" applyAlignment="1">
      <alignment horizontal="right" vertical="center" wrapText="1"/>
    </xf>
    <xf numFmtId="0" fontId="0" fillId="0" borderId="0" xfId="0" applyFill="1"/>
    <xf numFmtId="0" fontId="1" fillId="0" borderId="0" xfId="0" applyFont="1" applyFill="1" applyAlignment="1">
      <alignment horizontal="left" wrapText="1"/>
    </xf>
    <xf numFmtId="0" fontId="1" fillId="0" borderId="0" xfId="0" applyFont="1" applyFill="1" applyAlignment="1">
      <alignment wrapText="1"/>
    </xf>
    <xf numFmtId="0" fontId="2" fillId="0" borderId="2" xfId="0" applyFont="1" applyBorder="1" applyAlignment="1">
      <alignment horizontal="center" vertical="center" wrapText="1"/>
    </xf>
    <xf numFmtId="165" fontId="2" fillId="0" borderId="2" xfId="1" applyNumberFormat="1" applyFont="1" applyBorder="1" applyAlignment="1">
      <alignment horizontal="center" vertical="center" wrapText="1"/>
    </xf>
    <xf numFmtId="165"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1" fillId="2" borderId="4" xfId="0" applyFont="1" applyFill="1" applyBorder="1" applyAlignment="1">
      <alignment vertical="center" wrapText="1"/>
    </xf>
    <xf numFmtId="165" fontId="1" fillId="2" borderId="4" xfId="1" applyNumberFormat="1" applyFont="1" applyFill="1" applyBorder="1" applyAlignment="1">
      <alignment horizontal="right" vertical="center" wrapText="1"/>
    </xf>
    <xf numFmtId="165" fontId="1" fillId="2" borderId="4" xfId="0" applyNumberFormat="1" applyFont="1" applyFill="1" applyBorder="1" applyAlignment="1">
      <alignment horizontal="right" vertical="center"/>
    </xf>
    <xf numFmtId="0" fontId="1" fillId="2" borderId="7" xfId="0" applyFont="1" applyFill="1" applyBorder="1" applyAlignment="1">
      <alignment vertical="center" wrapText="1"/>
    </xf>
    <xf numFmtId="165" fontId="1" fillId="2" borderId="7" xfId="1" applyNumberFormat="1" applyFont="1" applyFill="1" applyBorder="1" applyAlignment="1">
      <alignment horizontal="right" vertical="center" wrapText="1"/>
    </xf>
    <xf numFmtId="165" fontId="6" fillId="2" borderId="7" xfId="2" applyNumberFormat="1" applyFont="1" applyFill="1" applyBorder="1" applyAlignment="1">
      <alignment horizontal="right" vertical="center"/>
    </xf>
    <xf numFmtId="0" fontId="1" fillId="2" borderId="8" xfId="0" applyFont="1" applyFill="1" applyBorder="1" applyAlignment="1">
      <alignment vertical="center" wrapText="1"/>
    </xf>
    <xf numFmtId="165" fontId="6" fillId="2" borderId="4" xfId="2" applyNumberFormat="1" applyFont="1" applyFill="1" applyBorder="1" applyAlignment="1">
      <alignment horizontal="right" vertical="center"/>
    </xf>
    <xf numFmtId="0" fontId="1" fillId="2" borderId="5" xfId="0" applyFont="1" applyFill="1" applyBorder="1" applyAlignment="1">
      <alignment horizontal="left" vertical="center"/>
    </xf>
    <xf numFmtId="165" fontId="1" fillId="2" borderId="7" xfId="0" applyNumberFormat="1" applyFont="1" applyFill="1" applyBorder="1" applyAlignment="1">
      <alignment horizontal="right" vertical="center"/>
    </xf>
    <xf numFmtId="165" fontId="1" fillId="2" borderId="7" xfId="0" applyNumberFormat="1" applyFont="1" applyFill="1" applyBorder="1" applyAlignment="1">
      <alignment horizontal="right" vertical="center" wrapText="1"/>
    </xf>
    <xf numFmtId="0" fontId="1" fillId="2" borderId="11" xfId="0" applyFont="1" applyFill="1" applyBorder="1" applyAlignment="1">
      <alignment horizontal="left" vertical="center" wrapText="1"/>
    </xf>
    <xf numFmtId="165" fontId="1" fillId="2" borderId="12" xfId="1" applyNumberFormat="1" applyFont="1" applyFill="1" applyBorder="1" applyAlignment="1">
      <alignment horizontal="right" vertical="center" wrapText="1"/>
    </xf>
    <xf numFmtId="165" fontId="6" fillId="2" borderId="12" xfId="2" applyNumberFormat="1" applyFont="1" applyFill="1" applyBorder="1" applyAlignment="1">
      <alignment horizontal="right" vertical="center"/>
    </xf>
    <xf numFmtId="165" fontId="1" fillId="2" borderId="12" xfId="0" applyNumberFormat="1" applyFont="1" applyFill="1" applyBorder="1" applyAlignment="1">
      <alignment horizontal="right" vertical="center"/>
    </xf>
    <xf numFmtId="165" fontId="1" fillId="2" borderId="4" xfId="0" applyNumberFormat="1" applyFont="1" applyFill="1" applyBorder="1" applyAlignment="1">
      <alignment horizontal="right" vertical="center" wrapText="1"/>
    </xf>
    <xf numFmtId="0" fontId="6" fillId="0" borderId="3" xfId="2" applyFont="1" applyBorder="1" applyAlignment="1">
      <alignment wrapText="1"/>
    </xf>
    <xf numFmtId="0" fontId="6" fillId="0" borderId="9" xfId="2" applyFont="1" applyBorder="1" applyAlignment="1">
      <alignment wrapText="1"/>
    </xf>
    <xf numFmtId="0" fontId="1" fillId="0" borderId="6"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vertical="center" wrapText="1"/>
    </xf>
    <xf numFmtId="165" fontId="1" fillId="0" borderId="12" xfId="1" applyNumberFormat="1" applyFont="1" applyBorder="1" applyAlignment="1">
      <alignment horizontal="right" vertical="center" wrapText="1"/>
    </xf>
    <xf numFmtId="165" fontId="1" fillId="0" borderId="12" xfId="0" applyNumberFormat="1" applyFont="1" applyFill="1" applyBorder="1" applyAlignment="1">
      <alignment horizontal="right" vertical="center"/>
    </xf>
    <xf numFmtId="0" fontId="1" fillId="0" borderId="13" xfId="0" applyFont="1" applyBorder="1" applyAlignment="1">
      <alignment horizontal="left" vertical="center" wrapText="1"/>
    </xf>
    <xf numFmtId="165" fontId="6" fillId="0" borderId="12" xfId="2" applyNumberFormat="1" applyFont="1" applyFill="1" applyBorder="1" applyAlignment="1">
      <alignment horizontal="right" vertical="center"/>
    </xf>
    <xf numFmtId="0" fontId="1" fillId="0" borderId="13" xfId="0" applyFont="1" applyBorder="1" applyAlignment="1">
      <alignment vertical="center" wrapText="1"/>
    </xf>
    <xf numFmtId="0" fontId="1" fillId="2" borderId="6" xfId="0" applyFont="1" applyFill="1" applyBorder="1" applyAlignment="1">
      <alignment horizontal="left" wrapText="1"/>
    </xf>
    <xf numFmtId="0" fontId="1" fillId="2" borderId="7" xfId="0" applyFont="1" applyFill="1" applyBorder="1" applyAlignment="1">
      <alignment wrapText="1"/>
    </xf>
    <xf numFmtId="0" fontId="1" fillId="2" borderId="8" xfId="0" applyFont="1" applyFill="1" applyBorder="1" applyAlignment="1">
      <alignment horizontal="left" wrapTex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2" fillId="0" borderId="1" xfId="0" applyFont="1" applyBorder="1" applyAlignment="1">
      <alignment horizontal="left" wrapText="1"/>
    </xf>
    <xf numFmtId="9" fontId="2" fillId="0" borderId="1" xfId="0" applyNumberFormat="1" applyFont="1" applyBorder="1" applyAlignment="1">
      <alignment wrapText="1"/>
    </xf>
    <xf numFmtId="0" fontId="2" fillId="0" borderId="1" xfId="0" applyFont="1" applyBorder="1"/>
    <xf numFmtId="165" fontId="1" fillId="0" borderId="0" xfId="0" applyNumberFormat="1" applyFont="1" applyAlignment="1">
      <alignment vertical="center"/>
    </xf>
    <xf numFmtId="0" fontId="2" fillId="0" borderId="0" xfId="0" applyFont="1" applyAlignment="1">
      <alignment vertical="center"/>
    </xf>
    <xf numFmtId="165" fontId="2" fillId="0" borderId="0" xfId="0" applyNumberFormat="1" applyFont="1" applyAlignment="1">
      <alignment vertical="center"/>
    </xf>
    <xf numFmtId="165" fontId="2" fillId="0" borderId="0" xfId="0" applyNumberFormat="1" applyFont="1" applyAlignment="1">
      <alignment horizontal="center" vertical="center"/>
    </xf>
    <xf numFmtId="0" fontId="1" fillId="0" borderId="0" xfId="0" applyFont="1" applyAlignment="1">
      <alignment horizontal="center" vertical="center"/>
    </xf>
    <xf numFmtId="165" fontId="1" fillId="0" borderId="0" xfId="0" applyNumberFormat="1" applyFont="1" applyFill="1" applyAlignment="1">
      <alignment horizontal="left" vertical="center"/>
    </xf>
    <xf numFmtId="0" fontId="1" fillId="0" borderId="3" xfId="0" applyFont="1" applyBorder="1" applyAlignment="1">
      <alignment vertical="center" wrapText="1"/>
    </xf>
    <xf numFmtId="0" fontId="2" fillId="0" borderId="1" xfId="0" applyFont="1" applyBorder="1" applyAlignment="1">
      <alignment vertical="center"/>
    </xf>
    <xf numFmtId="165" fontId="1" fillId="0" borderId="1" xfId="0" applyNumberFormat="1" applyFont="1" applyBorder="1" applyAlignment="1">
      <alignment vertical="center"/>
    </xf>
    <xf numFmtId="0" fontId="2" fillId="0" borderId="0" xfId="0" applyFont="1" applyBorder="1" applyAlignment="1">
      <alignment vertical="center"/>
    </xf>
    <xf numFmtId="165" fontId="1" fillId="0" borderId="0" xfId="0" applyNumberFormat="1" applyFont="1" applyBorder="1" applyAlignment="1">
      <alignment vertical="center"/>
    </xf>
    <xf numFmtId="0" fontId="1" fillId="0" borderId="0" xfId="0" applyFont="1" applyAlignment="1"/>
    <xf numFmtId="165" fontId="2" fillId="0" borderId="1" xfId="0" applyNumberFormat="1" applyFont="1" applyBorder="1" applyAlignment="1">
      <alignment vertical="center"/>
    </xf>
    <xf numFmtId="0" fontId="1" fillId="0" borderId="0" xfId="0" applyFont="1" applyBorder="1" applyAlignment="1">
      <alignment horizontal="left" vertical="center" wrapText="1"/>
    </xf>
    <xf numFmtId="6" fontId="1" fillId="0" borderId="0" xfId="0" applyNumberFormat="1" applyFont="1" applyBorder="1"/>
    <xf numFmtId="0" fontId="1" fillId="2" borderId="3" xfId="0" applyFont="1" applyFill="1" applyBorder="1" applyAlignment="1">
      <alignment vertical="center"/>
    </xf>
    <xf numFmtId="0" fontId="1" fillId="2" borderId="5" xfId="0" applyFont="1" applyFill="1" applyBorder="1" applyAlignment="1">
      <alignmen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165" fontId="1" fillId="0" borderId="4" xfId="1" applyNumberFormat="1" applyFont="1" applyBorder="1" applyAlignment="1">
      <alignment horizontal="right" vertical="center" wrapText="1"/>
    </xf>
    <xf numFmtId="165" fontId="1" fillId="0" borderId="0" xfId="1" applyNumberFormat="1" applyFont="1" applyBorder="1" applyAlignment="1">
      <alignment horizontal="right" vertical="center" wrapText="1"/>
    </xf>
    <xf numFmtId="165" fontId="1" fillId="0" borderId="7" xfId="1" applyNumberFormat="1" applyFont="1" applyBorder="1" applyAlignment="1">
      <alignment horizontal="right" vertical="center" wrapText="1"/>
    </xf>
    <xf numFmtId="0" fontId="1" fillId="2"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8" xfId="0" applyFont="1" applyFill="1" applyBorder="1" applyAlignment="1">
      <alignment horizontal="left" vertical="center" wrapText="1"/>
    </xf>
    <xf numFmtId="165" fontId="6" fillId="0" borderId="7" xfId="2" applyNumberFormat="1" applyFont="1" applyFill="1" applyBorder="1" applyAlignment="1">
      <alignment horizontal="right" vertical="center"/>
    </xf>
    <xf numFmtId="165" fontId="6" fillId="2" borderId="7" xfId="2" applyNumberFormat="1" applyFont="1" applyFill="1" applyBorder="1" applyAlignment="1">
      <alignment horizontal="righ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165" fontId="6" fillId="0" borderId="4" xfId="2" applyNumberFormat="1" applyFont="1" applyBorder="1" applyAlignment="1">
      <alignment horizontal="right" vertical="center"/>
    </xf>
    <xf numFmtId="165" fontId="1" fillId="0" borderId="12" xfId="1" applyNumberFormat="1" applyFont="1" applyFill="1" applyBorder="1" applyAlignment="1">
      <alignment horizontal="right" vertical="center" wrapText="1"/>
    </xf>
    <xf numFmtId="165" fontId="1" fillId="0" borderId="7" xfId="1" applyNumberFormat="1" applyFont="1" applyFill="1" applyBorder="1" applyAlignment="1">
      <alignment horizontal="right" vertical="center" wrapText="1"/>
    </xf>
    <xf numFmtId="165" fontId="1" fillId="0" borderId="12" xfId="1" applyNumberFormat="1" applyFont="1" applyBorder="1" applyAlignment="1">
      <alignment horizontal="right" vertical="center"/>
    </xf>
    <xf numFmtId="165" fontId="1" fillId="0" borderId="13" xfId="0" applyNumberFormat="1" applyFont="1" applyBorder="1" applyAlignment="1">
      <alignment horizontal="right" vertical="center"/>
    </xf>
    <xf numFmtId="0" fontId="1" fillId="0" borderId="12" xfId="0" applyFont="1" applyBorder="1" applyAlignment="1">
      <alignment horizontal="right" vertical="center" wrapText="1"/>
    </xf>
    <xf numFmtId="0" fontId="1" fillId="0" borderId="1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8" xfId="0" applyFont="1" applyFill="1" applyBorder="1" applyAlignment="1">
      <alignment horizontal="left" vertical="center" wrapText="1"/>
    </xf>
    <xf numFmtId="165" fontId="1" fillId="0" borderId="13" xfId="1" applyNumberFormat="1" applyFont="1" applyBorder="1" applyAlignment="1">
      <alignment horizontal="left" vertical="center"/>
    </xf>
    <xf numFmtId="165" fontId="1" fillId="0" borderId="13" xfId="1" applyNumberFormat="1" applyFont="1" applyBorder="1" applyAlignment="1">
      <alignment horizontal="center" vertical="center"/>
    </xf>
    <xf numFmtId="0" fontId="1" fillId="2" borderId="11" xfId="0" applyFont="1" applyFill="1" applyBorder="1" applyAlignment="1">
      <alignment vertical="center"/>
    </xf>
    <xf numFmtId="0" fontId="1" fillId="2" borderId="13" xfId="0" applyFont="1" applyFill="1" applyBorder="1" applyAlignment="1">
      <alignment horizontal="left" vertical="center" wrapText="1"/>
    </xf>
    <xf numFmtId="0" fontId="4" fillId="0" borderId="0" xfId="0" applyFont="1" applyAlignment="1">
      <alignment horizontal="center"/>
    </xf>
    <xf numFmtId="0" fontId="1" fillId="0" borderId="5" xfId="0" applyFont="1" applyBorder="1" applyAlignment="1">
      <alignment horizontal="left" vertical="center" wrapText="1"/>
    </xf>
    <xf numFmtId="0" fontId="1"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165" fontId="1" fillId="0" borderId="4" xfId="1" applyNumberFormat="1" applyFont="1" applyBorder="1" applyAlignment="1">
      <alignment horizontal="right" vertical="center" wrapText="1"/>
    </xf>
    <xf numFmtId="165" fontId="1" fillId="0" borderId="0" xfId="1" applyNumberFormat="1" applyFont="1" applyBorder="1" applyAlignment="1">
      <alignment horizontal="right" vertical="center" wrapText="1"/>
    </xf>
    <xf numFmtId="165" fontId="1" fillId="0" borderId="7" xfId="1" applyNumberFormat="1" applyFont="1" applyBorder="1" applyAlignment="1">
      <alignment horizontal="right" vertical="center" wrapText="1"/>
    </xf>
    <xf numFmtId="0" fontId="1" fillId="2" borderId="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8" xfId="0" applyFont="1" applyFill="1" applyBorder="1" applyAlignment="1">
      <alignment horizontal="left" vertical="center" wrapText="1"/>
    </xf>
    <xf numFmtId="165" fontId="6" fillId="0" borderId="4" xfId="2" applyNumberFormat="1" applyFont="1" applyFill="1" applyBorder="1" applyAlignment="1">
      <alignment horizontal="right" vertical="center"/>
    </xf>
    <xf numFmtId="165" fontId="6" fillId="0" borderId="0" xfId="2" applyNumberFormat="1" applyFont="1" applyFill="1" applyBorder="1" applyAlignment="1">
      <alignment horizontal="right" vertical="center"/>
    </xf>
    <xf numFmtId="165" fontId="6" fillId="0" borderId="7" xfId="2" applyNumberFormat="1" applyFont="1" applyFill="1" applyBorder="1" applyAlignment="1">
      <alignment horizontal="right" vertical="center"/>
    </xf>
    <xf numFmtId="0" fontId="1" fillId="2" borderId="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165" fontId="6" fillId="0" borderId="0" xfId="2" applyNumberFormat="1" applyFont="1" applyBorder="1" applyAlignment="1">
      <alignment horizontal="right" vertical="center"/>
    </xf>
    <xf numFmtId="165" fontId="6" fillId="0" borderId="7" xfId="2" applyNumberFormat="1" applyFont="1" applyBorder="1" applyAlignment="1">
      <alignment horizontal="right" vertical="center"/>
    </xf>
    <xf numFmtId="0" fontId="1" fillId="0" borderId="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0" xfId="0" applyFont="1" applyAlignment="1">
      <alignment horizontal="center"/>
    </xf>
    <xf numFmtId="0" fontId="1" fillId="0" borderId="0" xfId="0" applyFont="1" applyAlignment="1">
      <alignment horizontal="left" vertical="center" wrapText="1"/>
    </xf>
  </cellXfs>
  <cellStyles count="5">
    <cellStyle name="Comma" xfId="1" builtinId="3"/>
    <cellStyle name="Followed Hyperlink" xfId="3" builtinId="9" hidden="1"/>
    <cellStyle name="Followed Hyperlink" xfId="4" builtinId="9"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ferr.nh.gov/sites/g/files/ehbemt366/files/documents/2020-05/20200504-relief-fund-payment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abSelected="1" zoomScale="70" zoomScaleNormal="70" zoomScalePageLayoutView="125" workbookViewId="0">
      <pane xSplit="1" ySplit="3" topLeftCell="B4" activePane="bottomRight" state="frozen"/>
      <selection pane="topRight" activeCell="B1" sqref="B1"/>
      <selection pane="bottomLeft" activeCell="A3" sqref="A3"/>
      <selection pane="bottomRight" activeCell="K6" sqref="K6"/>
    </sheetView>
  </sheetViews>
  <sheetFormatPr defaultColWidth="8.85546875" defaultRowHeight="16.5" x14ac:dyDescent="0.3"/>
  <cols>
    <col min="1" max="1" width="18.140625" style="42" customWidth="1"/>
    <col min="2" max="2" width="20" style="3" customWidth="1"/>
    <col min="3" max="5" width="17.42578125" style="27" customWidth="1"/>
    <col min="6" max="6" width="16.7109375" style="20" customWidth="1"/>
    <col min="7" max="7" width="52.42578125" style="2" customWidth="1"/>
    <col min="8" max="9" width="8.85546875" style="1"/>
    <col min="10" max="10" width="12.42578125" style="1" bestFit="1" customWidth="1"/>
    <col min="11" max="16384" width="8.85546875" style="1"/>
  </cols>
  <sheetData>
    <row r="1" spans="1:8" ht="18.75" x14ac:dyDescent="0.3">
      <c r="A1" s="149" t="s">
        <v>213</v>
      </c>
      <c r="B1" s="149"/>
      <c r="C1" s="149"/>
      <c r="D1" s="149"/>
      <c r="E1" s="149"/>
      <c r="F1" s="149"/>
      <c r="G1" s="149"/>
    </row>
    <row r="2" spans="1:8" ht="18.75" x14ac:dyDescent="0.3">
      <c r="A2" s="41"/>
      <c r="B2" s="41"/>
      <c r="C2" s="41"/>
      <c r="D2" s="41"/>
      <c r="E2" s="41"/>
      <c r="F2" s="41"/>
      <c r="G2" s="41"/>
    </row>
    <row r="3" spans="1:8" ht="75.75" thickBot="1" x14ac:dyDescent="0.3">
      <c r="A3" s="64" t="s">
        <v>0</v>
      </c>
      <c r="B3" s="64"/>
      <c r="C3" s="65" t="s">
        <v>200</v>
      </c>
      <c r="D3" s="65" t="s">
        <v>212</v>
      </c>
      <c r="E3" s="65" t="s">
        <v>201</v>
      </c>
      <c r="F3" s="66" t="s">
        <v>202</v>
      </c>
      <c r="G3" s="67" t="s">
        <v>7</v>
      </c>
    </row>
    <row r="4" spans="1:8" s="43" customFormat="1" ht="19.5" thickTop="1" x14ac:dyDescent="0.25">
      <c r="A4" s="51" t="s">
        <v>79</v>
      </c>
      <c r="B4" s="45"/>
      <c r="C4" s="45"/>
      <c r="D4" s="45"/>
      <c r="E4" s="45"/>
      <c r="F4" s="45"/>
      <c r="G4" s="45"/>
    </row>
    <row r="5" spans="1:8" s="43" customFormat="1" ht="33" customHeight="1" x14ac:dyDescent="0.25">
      <c r="A5" s="159" t="s">
        <v>3</v>
      </c>
      <c r="B5" s="68" t="s">
        <v>85</v>
      </c>
      <c r="C5" s="75">
        <v>65024274</v>
      </c>
      <c r="D5" s="69"/>
      <c r="E5" s="69">
        <f t="shared" ref="E5:E6" si="0">SUM(C5:D5)</f>
        <v>65024274</v>
      </c>
      <c r="F5" s="75">
        <v>28835451</v>
      </c>
      <c r="G5" s="76" t="s">
        <v>205</v>
      </c>
    </row>
    <row r="6" spans="1:8" s="43" customFormat="1" ht="72" customHeight="1" x14ac:dyDescent="0.25">
      <c r="A6" s="161"/>
      <c r="B6" s="159" t="s">
        <v>4</v>
      </c>
      <c r="C6" s="70">
        <v>25000000</v>
      </c>
      <c r="D6" s="83"/>
      <c r="E6" s="69">
        <f t="shared" si="0"/>
        <v>25000000</v>
      </c>
      <c r="F6" s="83"/>
      <c r="G6" s="129" t="s">
        <v>210</v>
      </c>
      <c r="H6" s="44"/>
    </row>
    <row r="7" spans="1:8" s="43" customFormat="1" ht="72" customHeight="1" x14ac:dyDescent="0.25">
      <c r="A7" s="160"/>
      <c r="B7" s="160"/>
      <c r="C7" s="77">
        <v>75000000</v>
      </c>
      <c r="D7" s="78"/>
      <c r="E7" s="72">
        <f t="shared" ref="E7" si="1">SUM(C7:D7)</f>
        <v>75000000</v>
      </c>
      <c r="F7" s="78"/>
      <c r="G7" s="130" t="s">
        <v>92</v>
      </c>
      <c r="H7" s="44"/>
    </row>
    <row r="8" spans="1:8" s="43" customFormat="1" ht="148.5" x14ac:dyDescent="0.25">
      <c r="A8" s="128" t="s">
        <v>2</v>
      </c>
      <c r="B8" s="71"/>
      <c r="C8" s="132">
        <v>40000000</v>
      </c>
      <c r="D8" s="72"/>
      <c r="E8" s="72">
        <f t="shared" ref="E8:E29" si="2">SUM(C8:D8)</f>
        <v>40000000</v>
      </c>
      <c r="F8" s="73">
        <v>12085611</v>
      </c>
      <c r="G8" s="74" t="s">
        <v>197</v>
      </c>
    </row>
    <row r="9" spans="1:8" s="61" customFormat="1" x14ac:dyDescent="0.25">
      <c r="A9" s="59"/>
      <c r="B9" s="37"/>
      <c r="C9" s="60"/>
      <c r="D9" s="32"/>
      <c r="E9" s="32"/>
      <c r="F9" s="40"/>
      <c r="G9" s="37"/>
    </row>
    <row r="10" spans="1:8" ht="18.75" x14ac:dyDescent="0.25">
      <c r="A10" s="52" t="s">
        <v>86</v>
      </c>
      <c r="B10" s="46"/>
      <c r="C10" s="56"/>
      <c r="D10" s="56"/>
      <c r="E10" s="56"/>
      <c r="F10" s="56"/>
      <c r="G10" s="46"/>
    </row>
    <row r="11" spans="1:8" ht="51.75" customHeight="1" x14ac:dyDescent="0.3">
      <c r="A11" s="153" t="s">
        <v>1</v>
      </c>
      <c r="B11" s="84" t="s">
        <v>103</v>
      </c>
      <c r="C11" s="125"/>
      <c r="D11" s="156">
        <v>100000000</v>
      </c>
      <c r="E11" s="156">
        <f t="shared" si="2"/>
        <v>100000000</v>
      </c>
      <c r="F11" s="165">
        <v>2075951000</v>
      </c>
      <c r="G11" s="150" t="s">
        <v>216</v>
      </c>
    </row>
    <row r="12" spans="1:8" ht="35.25" customHeight="1" x14ac:dyDescent="0.3">
      <c r="A12" s="154"/>
      <c r="B12" s="85" t="s">
        <v>104</v>
      </c>
      <c r="C12" s="126"/>
      <c r="D12" s="157"/>
      <c r="E12" s="157"/>
      <c r="F12" s="166"/>
      <c r="G12" s="151"/>
    </row>
    <row r="13" spans="1:8" ht="49.5" x14ac:dyDescent="0.3">
      <c r="A13" s="154"/>
      <c r="B13" s="85" t="s">
        <v>105</v>
      </c>
      <c r="C13" s="126"/>
      <c r="D13" s="157"/>
      <c r="E13" s="157"/>
      <c r="F13" s="166"/>
      <c r="G13" s="151"/>
    </row>
    <row r="14" spans="1:8" ht="49.5" x14ac:dyDescent="0.3">
      <c r="A14" s="154"/>
      <c r="B14" s="85" t="s">
        <v>106</v>
      </c>
      <c r="C14" s="126"/>
      <c r="D14" s="157"/>
      <c r="E14" s="157"/>
      <c r="F14" s="166"/>
      <c r="G14" s="151"/>
    </row>
    <row r="15" spans="1:8" ht="49.5" x14ac:dyDescent="0.25">
      <c r="A15" s="155"/>
      <c r="B15" s="86" t="s">
        <v>107</v>
      </c>
      <c r="C15" s="127"/>
      <c r="D15" s="158"/>
      <c r="E15" s="158"/>
      <c r="F15" s="167"/>
      <c r="G15" s="152"/>
    </row>
    <row r="16" spans="1:8" ht="33" x14ac:dyDescent="0.25">
      <c r="A16" s="87" t="s">
        <v>87</v>
      </c>
      <c r="B16" s="88"/>
      <c r="C16" s="89"/>
      <c r="D16" s="89">
        <v>5000000</v>
      </c>
      <c r="E16" s="89">
        <f t="shared" si="2"/>
        <v>5000000</v>
      </c>
      <c r="F16" s="90"/>
      <c r="G16" s="91" t="s">
        <v>196</v>
      </c>
    </row>
    <row r="17" spans="1:10" x14ac:dyDescent="0.25">
      <c r="A17" s="39"/>
      <c r="B17" s="4"/>
      <c r="C17" s="38"/>
      <c r="D17" s="38"/>
      <c r="E17" s="38"/>
      <c r="F17" s="22"/>
      <c r="G17" s="39"/>
    </row>
    <row r="18" spans="1:10" s="43" customFormat="1" ht="18.75" x14ac:dyDescent="0.25">
      <c r="A18" s="51" t="s">
        <v>116</v>
      </c>
      <c r="B18" s="45"/>
      <c r="C18" s="57"/>
      <c r="D18" s="57"/>
      <c r="E18" s="57"/>
      <c r="F18" s="57"/>
      <c r="G18" s="45"/>
    </row>
    <row r="19" spans="1:10" s="43" customFormat="1" ht="119.25" customHeight="1" x14ac:dyDescent="0.25">
      <c r="A19" s="171" t="s">
        <v>117</v>
      </c>
      <c r="B19" s="121" t="s">
        <v>100</v>
      </c>
      <c r="C19" s="69"/>
      <c r="D19" s="69">
        <v>30000000</v>
      </c>
      <c r="E19" s="69">
        <f t="shared" si="2"/>
        <v>30000000</v>
      </c>
      <c r="F19" s="75">
        <v>427000</v>
      </c>
      <c r="G19" s="122" t="s">
        <v>207</v>
      </c>
    </row>
    <row r="20" spans="1:10" s="43" customFormat="1" ht="49.5" x14ac:dyDescent="0.25">
      <c r="A20" s="172"/>
      <c r="B20" s="147" t="s">
        <v>211</v>
      </c>
      <c r="C20" s="80"/>
      <c r="D20" s="80">
        <v>5000000</v>
      </c>
      <c r="E20" s="80">
        <f t="shared" ref="E20" si="3">SUM(C20:D20)</f>
        <v>5000000</v>
      </c>
      <c r="F20" s="82"/>
      <c r="G20" s="148" t="s">
        <v>206</v>
      </c>
    </row>
    <row r="21" spans="1:10" ht="18.75" x14ac:dyDescent="0.25">
      <c r="A21" s="53" t="s">
        <v>88</v>
      </c>
      <c r="B21" s="47"/>
      <c r="C21" s="58"/>
      <c r="D21" s="58"/>
      <c r="E21" s="58"/>
      <c r="F21" s="58"/>
      <c r="G21" s="47"/>
    </row>
    <row r="22" spans="1:10" ht="123.75" customHeight="1" x14ac:dyDescent="0.25">
      <c r="A22" s="153" t="s">
        <v>88</v>
      </c>
      <c r="B22" s="112" t="s">
        <v>5</v>
      </c>
      <c r="C22" s="135">
        <v>10577399</v>
      </c>
      <c r="D22" s="125">
        <v>100000000</v>
      </c>
      <c r="E22" s="125">
        <f t="shared" si="2"/>
        <v>110577399</v>
      </c>
      <c r="F22" s="165">
        <v>305898566</v>
      </c>
      <c r="G22" s="123" t="s">
        <v>222</v>
      </c>
    </row>
    <row r="23" spans="1:10" ht="116.25" customHeight="1" x14ac:dyDescent="0.25">
      <c r="A23" s="154"/>
      <c r="B23" s="133" t="s">
        <v>209</v>
      </c>
      <c r="C23" s="173">
        <v>39422601</v>
      </c>
      <c r="D23" s="126">
        <v>20000000</v>
      </c>
      <c r="E23" s="157">
        <f>SUM(C23:D24)</f>
        <v>99422601</v>
      </c>
      <c r="F23" s="166"/>
      <c r="G23" s="134" t="s">
        <v>223</v>
      </c>
    </row>
    <row r="24" spans="1:10" ht="138.75" customHeight="1" x14ac:dyDescent="0.25">
      <c r="A24" s="155"/>
      <c r="B24" s="86" t="s">
        <v>111</v>
      </c>
      <c r="C24" s="174"/>
      <c r="D24" s="127">
        <v>40000000</v>
      </c>
      <c r="E24" s="158"/>
      <c r="F24" s="167"/>
      <c r="G24" s="124" t="s">
        <v>208</v>
      </c>
      <c r="H24" s="26"/>
      <c r="I24" s="26"/>
      <c r="J24" s="26"/>
    </row>
    <row r="25" spans="1:10" x14ac:dyDescent="0.25">
      <c r="A25" s="39"/>
      <c r="B25" s="4"/>
      <c r="C25" s="40"/>
      <c r="D25" s="38"/>
      <c r="E25" s="38"/>
      <c r="F25" s="40"/>
      <c r="G25" s="39"/>
      <c r="H25" s="33"/>
      <c r="I25" s="33"/>
      <c r="J25" s="33"/>
    </row>
    <row r="26" spans="1:10" s="43" customFormat="1" ht="18.75" x14ac:dyDescent="0.25">
      <c r="A26" s="97" t="s">
        <v>80</v>
      </c>
      <c r="B26" s="98"/>
      <c r="C26" s="99"/>
      <c r="D26" s="99"/>
      <c r="E26" s="99"/>
      <c r="F26" s="99"/>
      <c r="G26" s="98"/>
    </row>
    <row r="27" spans="1:10" s="43" customFormat="1" ht="33" customHeight="1" x14ac:dyDescent="0.25">
      <c r="A27" s="168" t="s">
        <v>101</v>
      </c>
      <c r="B27" s="79" t="s">
        <v>41</v>
      </c>
      <c r="C27" s="80"/>
      <c r="D27" s="80">
        <v>10000000</v>
      </c>
      <c r="E27" s="80">
        <f t="shared" si="2"/>
        <v>10000000</v>
      </c>
      <c r="F27" s="81">
        <v>18595836</v>
      </c>
      <c r="G27" s="162"/>
    </row>
    <row r="28" spans="1:10" s="43" customFormat="1" x14ac:dyDescent="0.25">
      <c r="A28" s="169"/>
      <c r="B28" s="79" t="s">
        <v>29</v>
      </c>
      <c r="C28" s="80"/>
      <c r="D28" s="80">
        <v>5000000</v>
      </c>
      <c r="E28" s="80">
        <f t="shared" si="2"/>
        <v>5000000</v>
      </c>
      <c r="F28" s="81">
        <v>6264913</v>
      </c>
      <c r="G28" s="163"/>
    </row>
    <row r="29" spans="1:10" s="43" customFormat="1" ht="33" x14ac:dyDescent="0.25">
      <c r="A29" s="170"/>
      <c r="B29" s="79" t="s">
        <v>91</v>
      </c>
      <c r="C29" s="80"/>
      <c r="D29" s="80">
        <v>5000000</v>
      </c>
      <c r="E29" s="80">
        <f t="shared" si="2"/>
        <v>5000000</v>
      </c>
      <c r="F29" s="81">
        <v>16248123</v>
      </c>
      <c r="G29" s="164"/>
    </row>
    <row r="30" spans="1:10" s="43" customFormat="1" x14ac:dyDescent="0.3">
      <c r="A30" s="94" t="s">
        <v>81</v>
      </c>
      <c r="B30" s="95" t="s">
        <v>81</v>
      </c>
      <c r="C30" s="72"/>
      <c r="D30" s="72"/>
      <c r="E30" s="72"/>
      <c r="F30" s="73">
        <v>46532812</v>
      </c>
      <c r="G30" s="96"/>
    </row>
    <row r="31" spans="1:10" s="61" customFormat="1" x14ac:dyDescent="0.3">
      <c r="A31" s="62"/>
      <c r="B31" s="63"/>
      <c r="C31" s="32"/>
      <c r="D31" s="32"/>
      <c r="E31" s="32"/>
      <c r="F31" s="40"/>
      <c r="G31" s="62"/>
    </row>
    <row r="32" spans="1:10" ht="18.75" x14ac:dyDescent="0.25">
      <c r="A32" s="100" t="s">
        <v>89</v>
      </c>
      <c r="B32" s="101"/>
      <c r="C32" s="102"/>
      <c r="D32" s="102"/>
      <c r="E32" s="102"/>
      <c r="F32" s="102"/>
      <c r="G32" s="101"/>
    </row>
    <row r="33" spans="1:8" ht="174.75" customHeight="1" x14ac:dyDescent="0.25">
      <c r="A33" s="87" t="s">
        <v>6</v>
      </c>
      <c r="B33" s="88"/>
      <c r="C33" s="89"/>
      <c r="D33" s="89">
        <v>25000000</v>
      </c>
      <c r="E33" s="89">
        <f>SUM(C33:D33)</f>
        <v>25000000</v>
      </c>
      <c r="F33" s="92">
        <v>6999268</v>
      </c>
      <c r="G33" s="93" t="s">
        <v>221</v>
      </c>
    </row>
    <row r="34" spans="1:8" ht="17.25" customHeight="1" x14ac:dyDescent="0.25">
      <c r="A34" s="39"/>
      <c r="B34" s="4"/>
      <c r="C34" s="38"/>
      <c r="D34" s="38"/>
      <c r="E34" s="38"/>
      <c r="F34" s="40"/>
      <c r="G34" s="4"/>
    </row>
    <row r="35" spans="1:8" s="48" customFormat="1" ht="15.75" thickBot="1" x14ac:dyDescent="0.3">
      <c r="A35" s="103" t="s">
        <v>90</v>
      </c>
      <c r="B35" s="104"/>
      <c r="C35" s="49">
        <f>SUM(C5:C34)</f>
        <v>255024274</v>
      </c>
      <c r="D35" s="49">
        <f>SUM(D5:D34)</f>
        <v>345000000</v>
      </c>
      <c r="E35" s="49">
        <f>SUM(E5:E33)</f>
        <v>600024274</v>
      </c>
      <c r="F35" s="49">
        <f>SUM(F5:F33)+(F44)</f>
        <v>2522311131</v>
      </c>
      <c r="G35" s="105"/>
    </row>
    <row r="36" spans="1:8" ht="17.25" thickTop="1" x14ac:dyDescent="0.3">
      <c r="A36" s="54"/>
      <c r="F36" s="27"/>
    </row>
    <row r="37" spans="1:8" ht="30.75" x14ac:dyDescent="0.3">
      <c r="A37" s="54" t="s">
        <v>215</v>
      </c>
      <c r="E37" s="27">
        <f>SUM(1250000000-E35)</f>
        <v>649975726</v>
      </c>
    </row>
    <row r="39" spans="1:8" ht="18.75" x14ac:dyDescent="0.3">
      <c r="A39" s="55" t="s">
        <v>115</v>
      </c>
      <c r="B39" s="50"/>
      <c r="C39" s="50"/>
      <c r="D39" s="50"/>
      <c r="E39" s="50"/>
      <c r="F39" s="50"/>
      <c r="G39" s="50"/>
      <c r="H39" s="50"/>
    </row>
    <row r="40" spans="1:8" ht="33" x14ac:dyDescent="0.3">
      <c r="A40" s="87" t="s">
        <v>8</v>
      </c>
      <c r="B40" s="140"/>
      <c r="C40" s="89"/>
      <c r="D40" s="138"/>
      <c r="E40" s="138"/>
      <c r="F40" s="138"/>
      <c r="G40" s="145" t="s">
        <v>220</v>
      </c>
      <c r="H40" s="2"/>
    </row>
    <row r="41" spans="1:8" x14ac:dyDescent="0.3">
      <c r="A41" s="87" t="s">
        <v>102</v>
      </c>
      <c r="B41" s="140"/>
      <c r="C41" s="138"/>
      <c r="D41" s="138"/>
      <c r="E41" s="138"/>
      <c r="F41" s="138"/>
      <c r="G41" s="146"/>
      <c r="H41" s="2"/>
    </row>
    <row r="42" spans="1:8" ht="33" x14ac:dyDescent="0.3">
      <c r="A42" s="87" t="s">
        <v>112</v>
      </c>
      <c r="B42" s="140"/>
      <c r="C42" s="138"/>
      <c r="D42" s="138"/>
      <c r="E42" s="138"/>
      <c r="F42" s="138"/>
      <c r="G42" s="146"/>
      <c r="H42" s="2"/>
    </row>
    <row r="43" spans="1:8" ht="94.5" customHeight="1" x14ac:dyDescent="0.25">
      <c r="A43" s="175" t="s">
        <v>82</v>
      </c>
      <c r="B43" s="141" t="s">
        <v>83</v>
      </c>
      <c r="C43" s="136"/>
      <c r="D43" s="136"/>
      <c r="E43" s="136"/>
      <c r="F43" s="90"/>
      <c r="G43" s="143" t="s">
        <v>113</v>
      </c>
    </row>
    <row r="44" spans="1:8" ht="38.25" customHeight="1" x14ac:dyDescent="0.25">
      <c r="A44" s="176"/>
      <c r="B44" s="142" t="s">
        <v>93</v>
      </c>
      <c r="C44" s="137"/>
      <c r="D44" s="137"/>
      <c r="E44" s="136"/>
      <c r="F44" s="131">
        <v>4472551</v>
      </c>
      <c r="G44" s="144" t="s">
        <v>114</v>
      </c>
    </row>
    <row r="45" spans="1:8" ht="17.25" customHeight="1" x14ac:dyDescent="0.3">
      <c r="A45" s="87" t="s">
        <v>217</v>
      </c>
      <c r="B45" s="140"/>
      <c r="C45" s="138"/>
      <c r="D45" s="138"/>
      <c r="E45" s="138"/>
      <c r="F45" s="138"/>
      <c r="G45" s="139"/>
      <c r="H45" s="2"/>
    </row>
    <row r="46" spans="1:8" x14ac:dyDescent="0.3">
      <c r="A46" s="87" t="s">
        <v>218</v>
      </c>
      <c r="B46" s="140"/>
      <c r="C46" s="138"/>
      <c r="D46" s="138"/>
      <c r="E46" s="138"/>
      <c r="F46" s="138"/>
      <c r="G46" s="139"/>
      <c r="H46" s="2"/>
    </row>
    <row r="47" spans="1:8" x14ac:dyDescent="0.3">
      <c r="A47" s="87" t="s">
        <v>219</v>
      </c>
      <c r="B47" s="140"/>
      <c r="C47" s="138"/>
      <c r="D47" s="138"/>
      <c r="E47" s="138"/>
      <c r="F47" s="138"/>
      <c r="G47" s="139"/>
      <c r="H47" s="2"/>
    </row>
    <row r="48" spans="1:8" x14ac:dyDescent="0.3">
      <c r="F48" s="27"/>
      <c r="G48" s="20"/>
      <c r="H48" s="2"/>
    </row>
    <row r="49" spans="6:8" x14ac:dyDescent="0.3">
      <c r="F49" s="27"/>
      <c r="G49" s="20"/>
      <c r="H49" s="2"/>
    </row>
    <row r="50" spans="6:8" x14ac:dyDescent="0.3">
      <c r="F50" s="27"/>
      <c r="G50" s="20"/>
      <c r="H50" s="2"/>
    </row>
  </sheetData>
  <mergeCells count="16">
    <mergeCell ref="A43:A44"/>
    <mergeCell ref="A22:A24"/>
    <mergeCell ref="G27:G29"/>
    <mergeCell ref="F22:F24"/>
    <mergeCell ref="F11:F15"/>
    <mergeCell ref="A27:A29"/>
    <mergeCell ref="A19:A20"/>
    <mergeCell ref="C23:C24"/>
    <mergeCell ref="E23:E24"/>
    <mergeCell ref="A1:G1"/>
    <mergeCell ref="G11:G15"/>
    <mergeCell ref="A11:A15"/>
    <mergeCell ref="D11:D15"/>
    <mergeCell ref="E11:E15"/>
    <mergeCell ref="B6:B7"/>
    <mergeCell ref="A5:A7"/>
  </mergeCells>
  <phoneticPr fontId="9" type="noConversion"/>
  <hyperlinks>
    <hyperlink ref="F8" location="'Local and County'!A1" display="'Local and County'!A1"/>
    <hyperlink ref="C8" r:id="rId1" display="https://www.goferr.nh.gov/sites/g/files/ehbemt366/files/documents/2020-05/20200504-relief-fund-payments.pdf"/>
    <hyperlink ref="F5" location="'State Govt'!A1" display="'State Govt'!A1"/>
    <hyperlink ref="F19" location="'Non-Profits'!A1" display="'Non-Profits'!A1"/>
    <hyperlink ref="F22:F24" location="Healthcare!A1" display="Healthcare!A1"/>
    <hyperlink ref="F27" location="'Higher Ed Breakdown by School'!A3" display="'Higher Ed Breakdown by School'!A3"/>
    <hyperlink ref="F28" location="'Higher Ed Breakdown by School'!A10" display="'Higher Ed Breakdown by School'!A10"/>
    <hyperlink ref="F29" location="'Higher Ed Breakdown by School'!A20" display="'Higher Ed Breakdown by School'!A20"/>
    <hyperlink ref="F30" location="'K-12 Education'!A1" display="'K-12 Education'!A1"/>
    <hyperlink ref="F33" location="Other!A1" display="Other!A1"/>
    <hyperlink ref="B11" location="Businesses!A1" display="BFA: Enhance Existing CAP Program"/>
    <hyperlink ref="B12" location="Businesses!A2" display="BFA: Enhance Loan Guarantee Programs"/>
    <hyperlink ref="B13" location="Businesses!A3" display="BFA: Enhance Temporary Bridge Loans"/>
    <hyperlink ref="B14" location="Businesses!A4" display="BFA: Fast Safe Harbor Forgivable Loans"/>
    <hyperlink ref="F11:F15" location="'Businesses (Federal)'!A1" display="'Businesses (Federal)'!A1"/>
    <hyperlink ref="C22" location="'Healthcare System Relief Fund'!A1" display="'Healthcare System Relief Fund'!A1"/>
    <hyperlink ref="C23" location="'Healthcare System Relief Fund'!A8" display="'Healthcare System Relief Fund'!A8"/>
    <hyperlink ref="F44" location="Unemployment!A1" display="Unemployment!A1"/>
  </hyperlinks>
  <printOptions gridLines="1"/>
  <pageMargins left="0.2" right="0.2" top="0.25" bottom="0.25" header="0.3" footer="0.3"/>
  <pageSetup paperSize="5" fitToHeight="8" orientation="landscape" r:id="rId2"/>
  <headerFooter>
    <oddFooter>Page &amp;P of &amp;N</oddFoot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I11" sqref="I11"/>
    </sheetView>
  </sheetViews>
  <sheetFormatPr defaultColWidth="8.85546875" defaultRowHeight="15" x14ac:dyDescent="0.25"/>
  <cols>
    <col min="1" max="1" width="71.42578125" customWidth="1"/>
    <col min="2" max="2" width="25.7109375" customWidth="1"/>
  </cols>
  <sheetData>
    <row r="1" spans="1:8" s="1" customFormat="1" ht="16.5" customHeight="1" x14ac:dyDescent="0.3">
      <c r="A1" s="177" t="s">
        <v>52</v>
      </c>
      <c r="B1" s="177"/>
      <c r="C1" s="178" t="s">
        <v>214</v>
      </c>
      <c r="D1" s="178"/>
      <c r="E1" s="178"/>
      <c r="F1" s="178"/>
      <c r="G1" s="178"/>
      <c r="H1" s="178"/>
    </row>
    <row r="2" spans="1:8" s="1" customFormat="1" ht="16.5" x14ac:dyDescent="0.3">
      <c r="A2" s="13" t="s">
        <v>53</v>
      </c>
      <c r="B2" s="7" t="s">
        <v>54</v>
      </c>
      <c r="C2" s="178"/>
      <c r="D2" s="178"/>
      <c r="E2" s="178"/>
      <c r="F2" s="178"/>
      <c r="G2" s="178"/>
      <c r="H2" s="178"/>
    </row>
    <row r="3" spans="1:8" s="1" customFormat="1" ht="15" customHeight="1" x14ac:dyDescent="0.25">
      <c r="A3" s="13" t="s">
        <v>41</v>
      </c>
      <c r="B3" s="29"/>
      <c r="C3" s="178"/>
      <c r="D3" s="178"/>
      <c r="E3" s="178"/>
      <c r="F3" s="178"/>
      <c r="G3" s="178"/>
      <c r="H3" s="178"/>
    </row>
    <row r="4" spans="1:8" ht="16.5" x14ac:dyDescent="0.3">
      <c r="A4" s="31" t="s">
        <v>30</v>
      </c>
      <c r="B4" s="6">
        <v>11647555</v>
      </c>
      <c r="C4" s="178"/>
      <c r="D4" s="178"/>
      <c r="E4" s="178"/>
      <c r="F4" s="178"/>
      <c r="G4" s="178"/>
      <c r="H4" s="178"/>
    </row>
    <row r="5" spans="1:8" ht="16.5" x14ac:dyDescent="0.3">
      <c r="A5" s="31" t="s">
        <v>31</v>
      </c>
      <c r="B5" s="6">
        <v>3950921</v>
      </c>
    </row>
    <row r="6" spans="1:8" ht="16.5" x14ac:dyDescent="0.3">
      <c r="A6" s="31" t="s">
        <v>32</v>
      </c>
      <c r="B6" s="6">
        <v>2997360</v>
      </c>
    </row>
    <row r="7" spans="1:8" s="1" customFormat="1" ht="16.5" x14ac:dyDescent="0.3">
      <c r="A7" s="31" t="s">
        <v>33</v>
      </c>
      <c r="B7" s="6">
        <v>269441</v>
      </c>
    </row>
    <row r="8" spans="1:8" s="1" customFormat="1" ht="15.75" thickBot="1" x14ac:dyDescent="0.3">
      <c r="A8" s="113" t="s">
        <v>188</v>
      </c>
      <c r="B8" s="118">
        <f>SUM(B4:B7)</f>
        <v>18865277</v>
      </c>
    </row>
    <row r="9" spans="1:8" s="1" customFormat="1" ht="17.25" thickTop="1" x14ac:dyDescent="0.3">
      <c r="A9" s="2"/>
      <c r="B9" s="2"/>
    </row>
    <row r="10" spans="1:8" x14ac:dyDescent="0.25">
      <c r="A10" s="14" t="s">
        <v>29</v>
      </c>
      <c r="B10" s="16"/>
    </row>
    <row r="11" spans="1:8" ht="16.5" x14ac:dyDescent="0.3">
      <c r="A11" s="31" t="s">
        <v>36</v>
      </c>
      <c r="B11" s="6">
        <v>870169</v>
      </c>
    </row>
    <row r="12" spans="1:8" ht="16.5" x14ac:dyDescent="0.3">
      <c r="A12" s="6" t="s">
        <v>37</v>
      </c>
      <c r="B12" s="6">
        <v>439512</v>
      </c>
    </row>
    <row r="13" spans="1:8" ht="16.5" x14ac:dyDescent="0.3">
      <c r="A13" s="6" t="s">
        <v>38</v>
      </c>
      <c r="B13" s="6">
        <v>1203670</v>
      </c>
    </row>
    <row r="14" spans="1:8" ht="16.5" x14ac:dyDescent="0.3">
      <c r="A14" s="39" t="s">
        <v>35</v>
      </c>
      <c r="B14" s="6">
        <v>802358</v>
      </c>
    </row>
    <row r="15" spans="1:8" ht="16.5" x14ac:dyDescent="0.3">
      <c r="A15" s="6" t="s">
        <v>39</v>
      </c>
      <c r="B15" s="6">
        <v>1806576</v>
      </c>
    </row>
    <row r="16" spans="1:8" ht="16.5" x14ac:dyDescent="0.3">
      <c r="A16" s="6" t="s">
        <v>40</v>
      </c>
      <c r="B16" s="6">
        <v>384684</v>
      </c>
    </row>
    <row r="17" spans="1:2" ht="16.5" x14ac:dyDescent="0.3">
      <c r="A17" s="119" t="s">
        <v>34</v>
      </c>
      <c r="B17" s="120">
        <v>488503</v>
      </c>
    </row>
    <row r="18" spans="1:2" ht="15.75" thickBot="1" x14ac:dyDescent="0.3">
      <c r="A18" s="113" t="s">
        <v>188</v>
      </c>
      <c r="B18" s="118">
        <f>SUM(B11:B17)</f>
        <v>5995472</v>
      </c>
    </row>
    <row r="19" spans="1:2" s="1" customFormat="1" ht="17.25" thickTop="1" x14ac:dyDescent="0.3">
      <c r="A19" s="2"/>
      <c r="B19" s="2"/>
    </row>
    <row r="20" spans="1:2" s="1" customFormat="1" x14ac:dyDescent="0.25">
      <c r="A20" s="15" t="s">
        <v>55</v>
      </c>
      <c r="B20" s="15"/>
    </row>
    <row r="21" spans="1:2" ht="16.5" x14ac:dyDescent="0.3">
      <c r="A21" s="106" t="s">
        <v>56</v>
      </c>
      <c r="B21" s="30">
        <v>34010</v>
      </c>
    </row>
    <row r="22" spans="1:2" ht="16.5" x14ac:dyDescent="0.3">
      <c r="A22" s="30" t="s">
        <v>47</v>
      </c>
      <c r="B22" s="30">
        <v>779605</v>
      </c>
    </row>
    <row r="23" spans="1:2" ht="16.5" x14ac:dyDescent="0.3">
      <c r="A23" s="106" t="s">
        <v>57</v>
      </c>
      <c r="B23" s="30">
        <v>42043</v>
      </c>
    </row>
    <row r="24" spans="1:2" ht="16.5" x14ac:dyDescent="0.3">
      <c r="A24" s="30" t="s">
        <v>48</v>
      </c>
      <c r="B24" s="30">
        <v>3429350</v>
      </c>
    </row>
    <row r="25" spans="1:2" ht="16.5" x14ac:dyDescent="0.3">
      <c r="A25" s="106" t="s">
        <v>58</v>
      </c>
      <c r="B25" s="30">
        <v>211058</v>
      </c>
    </row>
    <row r="26" spans="1:2" ht="16.5" x14ac:dyDescent="0.3">
      <c r="A26" s="106" t="s">
        <v>58</v>
      </c>
      <c r="B26" s="30">
        <v>149165</v>
      </c>
    </row>
    <row r="27" spans="1:2" ht="16.5" x14ac:dyDescent="0.3">
      <c r="A27" s="30" t="s">
        <v>46</v>
      </c>
      <c r="B27" s="30">
        <v>1400647</v>
      </c>
    </row>
    <row r="28" spans="1:2" ht="16.5" x14ac:dyDescent="0.3">
      <c r="A28" s="106" t="s">
        <v>59</v>
      </c>
      <c r="B28" s="30">
        <v>91855</v>
      </c>
    </row>
    <row r="29" spans="1:2" ht="16.5" x14ac:dyDescent="0.3">
      <c r="A29" s="106" t="s">
        <v>60</v>
      </c>
      <c r="B29" s="30">
        <v>47439</v>
      </c>
    </row>
    <row r="30" spans="1:2" ht="16.5" x14ac:dyDescent="0.3">
      <c r="A30" s="30" t="s">
        <v>49</v>
      </c>
      <c r="B30" s="30">
        <v>103591</v>
      </c>
    </row>
    <row r="31" spans="1:2" s="1" customFormat="1" ht="16.5" x14ac:dyDescent="0.3">
      <c r="A31" s="106" t="s">
        <v>61</v>
      </c>
      <c r="B31" s="30">
        <v>132378</v>
      </c>
    </row>
    <row r="32" spans="1:2" s="1" customFormat="1" ht="16.5" x14ac:dyDescent="0.3">
      <c r="A32" s="30" t="s">
        <v>50</v>
      </c>
      <c r="B32" s="30">
        <v>1554133</v>
      </c>
    </row>
    <row r="33" spans="1:2" s="1" customFormat="1" ht="16.5" x14ac:dyDescent="0.3">
      <c r="A33" s="30" t="s">
        <v>51</v>
      </c>
      <c r="B33" s="30">
        <v>411295</v>
      </c>
    </row>
    <row r="34" spans="1:2" s="1" customFormat="1" ht="16.5" x14ac:dyDescent="0.3">
      <c r="A34" s="106" t="s">
        <v>62</v>
      </c>
      <c r="B34" s="30">
        <v>27906</v>
      </c>
    </row>
    <row r="35" spans="1:2" s="1" customFormat="1" ht="16.5" x14ac:dyDescent="0.3">
      <c r="A35" s="106" t="s">
        <v>63</v>
      </c>
      <c r="B35" s="30">
        <v>16274</v>
      </c>
    </row>
    <row r="36" spans="1:2" s="1" customFormat="1" ht="16.5" x14ac:dyDescent="0.3">
      <c r="A36" s="106" t="s">
        <v>64</v>
      </c>
      <c r="B36" s="30">
        <v>78689</v>
      </c>
    </row>
    <row r="37" spans="1:2" ht="16.5" x14ac:dyDescent="0.3">
      <c r="A37" s="30" t="s">
        <v>44</v>
      </c>
      <c r="B37" s="30">
        <v>902722</v>
      </c>
    </row>
    <row r="38" spans="1:2" s="1" customFormat="1" ht="16.5" x14ac:dyDescent="0.3">
      <c r="A38" s="30" t="s">
        <v>42</v>
      </c>
      <c r="B38" s="30">
        <v>1134675</v>
      </c>
    </row>
    <row r="39" spans="1:2" s="1" customFormat="1" ht="16.5" x14ac:dyDescent="0.3">
      <c r="A39" s="30" t="s">
        <v>43</v>
      </c>
      <c r="B39" s="30">
        <v>5494008</v>
      </c>
    </row>
    <row r="40" spans="1:2" s="1" customFormat="1" ht="16.5" x14ac:dyDescent="0.3">
      <c r="A40" s="106" t="s">
        <v>65</v>
      </c>
      <c r="B40" s="30">
        <v>96027</v>
      </c>
    </row>
    <row r="41" spans="1:2" s="1" customFormat="1" ht="16.5" x14ac:dyDescent="0.3">
      <c r="A41" s="30" t="s">
        <v>45</v>
      </c>
      <c r="B41" s="30">
        <v>102524</v>
      </c>
    </row>
    <row r="42" spans="1:2" s="1" customFormat="1" ht="16.5" x14ac:dyDescent="0.3">
      <c r="A42" s="30" t="s">
        <v>66</v>
      </c>
      <c r="B42" s="30">
        <v>8729</v>
      </c>
    </row>
    <row r="43" spans="1:2" s="1" customFormat="1" ht="15.75" thickBot="1" x14ac:dyDescent="0.3">
      <c r="A43" s="113" t="s">
        <v>188</v>
      </c>
      <c r="B43" s="118">
        <f>SUM(B21:B42)</f>
        <v>16248123</v>
      </c>
    </row>
    <row r="44" spans="1:2" s="1" customFormat="1" ht="16.5" customHeight="1" thickTop="1" x14ac:dyDescent="0.25"/>
    <row r="45" spans="1:2" ht="15" customHeight="1" x14ac:dyDescent="0.3">
      <c r="A45" s="117" t="s">
        <v>67</v>
      </c>
      <c r="B45" s="3"/>
    </row>
    <row r="46" spans="1:2" ht="15" customHeight="1" x14ac:dyDescent="0.3">
      <c r="A46" s="3"/>
      <c r="B46" s="3"/>
    </row>
    <row r="47" spans="1:2" ht="15" customHeight="1" x14ac:dyDescent="0.3">
      <c r="A47" s="3"/>
      <c r="B47" s="3"/>
    </row>
  </sheetData>
  <mergeCells count="2">
    <mergeCell ref="A1:B1"/>
    <mergeCell ref="C1:H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10" sqref="C10"/>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3" x14ac:dyDescent="0.25">
      <c r="A1" s="9" t="s">
        <v>12</v>
      </c>
      <c r="B1" s="5" t="s">
        <v>122</v>
      </c>
      <c r="C1" s="11" t="s">
        <v>9</v>
      </c>
    </row>
    <row r="2" spans="1:3" ht="45.75" customHeight="1" x14ac:dyDescent="0.25">
      <c r="A2" s="4" t="s">
        <v>68</v>
      </c>
      <c r="B2" s="20">
        <v>8891470</v>
      </c>
      <c r="C2" s="17" t="s">
        <v>21</v>
      </c>
    </row>
    <row r="3" spans="1:3" ht="127.5" customHeight="1" x14ac:dyDescent="0.25">
      <c r="A3" s="4" t="s">
        <v>22</v>
      </c>
      <c r="B3" s="23">
        <v>37641342</v>
      </c>
      <c r="C3" s="24" t="s">
        <v>14</v>
      </c>
    </row>
    <row r="4" spans="1:3" ht="17.25" thickBot="1" x14ac:dyDescent="0.3">
      <c r="A4" s="113" t="s">
        <v>188</v>
      </c>
      <c r="B4" s="118">
        <f>SUM(B2:B3)</f>
        <v>46532812</v>
      </c>
      <c r="C4" s="18"/>
    </row>
    <row r="5" spans="1:3" ht="17.25" thickTop="1" x14ac:dyDescent="0.25">
      <c r="A5" s="17"/>
      <c r="C5" s="4"/>
    </row>
    <row r="6" spans="1:3" ht="16.5" x14ac:dyDescent="0.25">
      <c r="A6" s="111" t="s">
        <v>185</v>
      </c>
      <c r="B6" s="22"/>
      <c r="C6" s="12"/>
    </row>
    <row r="7" spans="1:3" ht="16.5" x14ac:dyDescent="0.25">
      <c r="A7" s="10"/>
      <c r="B7" s="22"/>
      <c r="C7" s="18"/>
    </row>
    <row r="9" spans="1:3" x14ac:dyDescent="0.25">
      <c r="B9" s="25"/>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11" sqref="A11"/>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3" x14ac:dyDescent="0.25">
      <c r="A1" s="9" t="s">
        <v>12</v>
      </c>
      <c r="B1" s="5" t="s">
        <v>122</v>
      </c>
      <c r="C1" s="11" t="s">
        <v>9</v>
      </c>
    </row>
    <row r="2" spans="1:3" ht="49.5" x14ac:dyDescent="0.25">
      <c r="A2" s="17" t="s">
        <v>24</v>
      </c>
      <c r="B2" s="22">
        <v>6999268</v>
      </c>
      <c r="C2" s="18" t="s">
        <v>23</v>
      </c>
    </row>
    <row r="3" spans="1:3" ht="20.25" customHeight="1" thickBot="1" x14ac:dyDescent="0.3">
      <c r="A3" s="113" t="s">
        <v>188</v>
      </c>
      <c r="B3" s="118">
        <f>SUM(B1:B2)</f>
        <v>6999268</v>
      </c>
      <c r="C3" s="24"/>
    </row>
    <row r="4" spans="1:3" ht="17.25" thickTop="1" x14ac:dyDescent="0.25">
      <c r="A4" s="17"/>
      <c r="C4" s="18"/>
    </row>
    <row r="5" spans="1:3" ht="16.5" x14ac:dyDescent="0.25">
      <c r="A5" s="111" t="s">
        <v>185</v>
      </c>
      <c r="B5" s="21"/>
      <c r="C5" s="4"/>
    </row>
    <row r="6" spans="1:3" ht="16.5" x14ac:dyDescent="0.25">
      <c r="A6" s="17"/>
      <c r="B6" s="22"/>
      <c r="C6" s="12"/>
    </row>
    <row r="7" spans="1:3" ht="16.5" x14ac:dyDescent="0.25">
      <c r="A7" s="10"/>
      <c r="B7" s="22"/>
      <c r="C7" s="18"/>
    </row>
    <row r="9" spans="1:3" x14ac:dyDescent="0.25">
      <c r="B9" s="25"/>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3" x14ac:dyDescent="0.25">
      <c r="A1" s="9" t="s">
        <v>12</v>
      </c>
      <c r="B1" s="5" t="s">
        <v>122</v>
      </c>
      <c r="C1" s="11" t="s">
        <v>9</v>
      </c>
    </row>
    <row r="2" spans="1:3" ht="49.5" x14ac:dyDescent="0.25">
      <c r="A2" s="39" t="s">
        <v>84</v>
      </c>
      <c r="B2" s="22">
        <v>4472551</v>
      </c>
      <c r="C2" s="110" t="s">
        <v>11</v>
      </c>
    </row>
    <row r="3" spans="1:3" ht="17.25" thickBot="1" x14ac:dyDescent="0.3">
      <c r="A3" s="113" t="s">
        <v>188</v>
      </c>
      <c r="B3" s="114">
        <f>SUM(B2)</f>
        <v>4472551</v>
      </c>
    </row>
    <row r="4" spans="1:3" ht="15.75" thickTop="1" x14ac:dyDescent="0.25"/>
    <row r="5" spans="1:3" ht="16.5" x14ac:dyDescent="0.25">
      <c r="A5" s="111"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E19" sqref="E19"/>
    </sheetView>
  </sheetViews>
  <sheetFormatPr defaultColWidth="8.85546875" defaultRowHeight="15" x14ac:dyDescent="0.25"/>
  <cols>
    <col min="1" max="1" width="46.140625" style="1" customWidth="1"/>
    <col min="2" max="2" width="27.7109375" style="1" customWidth="1"/>
    <col min="3" max="16384" width="8.85546875" style="1"/>
  </cols>
  <sheetData>
    <row r="1" spans="1:2" x14ac:dyDescent="0.25">
      <c r="A1" s="9" t="s">
        <v>12</v>
      </c>
      <c r="B1" s="5" t="s">
        <v>94</v>
      </c>
    </row>
    <row r="2" spans="1:2" x14ac:dyDescent="0.25">
      <c r="A2" s="9"/>
      <c r="B2" s="109"/>
    </row>
    <row r="3" spans="1:2" ht="16.5" x14ac:dyDescent="0.3">
      <c r="A3" s="39" t="s">
        <v>95</v>
      </c>
      <c r="B3" s="30">
        <v>9774625</v>
      </c>
    </row>
    <row r="4" spans="1:2" ht="15.75" customHeight="1" x14ac:dyDescent="0.3">
      <c r="A4" s="39" t="s">
        <v>96</v>
      </c>
      <c r="B4" s="30">
        <v>18982779</v>
      </c>
    </row>
    <row r="5" spans="1:2" ht="16.5" x14ac:dyDescent="0.25">
      <c r="A5" s="39" t="s">
        <v>97</v>
      </c>
      <c r="B5" s="20">
        <v>2127000</v>
      </c>
    </row>
    <row r="6" spans="1:2" ht="17.25" customHeight="1" x14ac:dyDescent="0.3">
      <c r="A6" s="42" t="s">
        <v>99</v>
      </c>
      <c r="B6" s="30">
        <v>27656073</v>
      </c>
    </row>
    <row r="7" spans="1:2" ht="33" x14ac:dyDescent="0.3">
      <c r="A7" s="42" t="s">
        <v>98</v>
      </c>
      <c r="B7" s="30">
        <v>600000</v>
      </c>
    </row>
    <row r="8" spans="1:2" ht="16.5" x14ac:dyDescent="0.3">
      <c r="A8" s="42" t="s">
        <v>203</v>
      </c>
      <c r="B8" s="30">
        <v>5883797</v>
      </c>
    </row>
    <row r="9" spans="1:2" ht="16.5" x14ac:dyDescent="0.3">
      <c r="A9" s="42"/>
      <c r="B9" s="30"/>
    </row>
    <row r="10" spans="1:2" ht="17.25" thickBot="1" x14ac:dyDescent="0.3">
      <c r="A10" s="113" t="s">
        <v>188</v>
      </c>
      <c r="B10" s="114">
        <f>SUM(B3:B8)</f>
        <v>65024274</v>
      </c>
    </row>
    <row r="11" spans="1:2" ht="15.75" thickTop="1" x14ac:dyDescent="0.25"/>
    <row r="12" spans="1:2" ht="16.5" x14ac:dyDescent="0.3">
      <c r="A12" s="2" t="s">
        <v>204</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13" sqref="B13"/>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3" x14ac:dyDescent="0.25">
      <c r="A1" s="9" t="s">
        <v>12</v>
      </c>
      <c r="B1" s="5" t="s">
        <v>122</v>
      </c>
      <c r="C1" s="11" t="s">
        <v>9</v>
      </c>
    </row>
    <row r="2" spans="1:3" ht="16.5" x14ac:dyDescent="0.25">
      <c r="A2" s="39" t="s">
        <v>78</v>
      </c>
      <c r="B2" s="20">
        <v>5000000</v>
      </c>
      <c r="C2" s="12" t="s">
        <v>10</v>
      </c>
    </row>
    <row r="3" spans="1:3" ht="93.75" customHeight="1" x14ac:dyDescent="0.25">
      <c r="A3" s="39" t="s">
        <v>77</v>
      </c>
      <c r="B3" s="20">
        <v>4900000</v>
      </c>
      <c r="C3" s="17" t="s">
        <v>75</v>
      </c>
    </row>
    <row r="4" spans="1:3" ht="90" customHeight="1" x14ac:dyDescent="0.25">
      <c r="A4" s="39" t="s">
        <v>77</v>
      </c>
      <c r="B4" s="20">
        <v>5448000</v>
      </c>
      <c r="C4" s="17" t="s">
        <v>76</v>
      </c>
    </row>
    <row r="5" spans="1:3" ht="51" customHeight="1" x14ac:dyDescent="0.25">
      <c r="A5" s="18" t="s">
        <v>194</v>
      </c>
      <c r="B5" s="20">
        <v>10144576</v>
      </c>
      <c r="C5" s="39" t="s">
        <v>193</v>
      </c>
    </row>
    <row r="6" spans="1:3" ht="51" customHeight="1" x14ac:dyDescent="0.25">
      <c r="A6" s="18" t="s">
        <v>199</v>
      </c>
      <c r="B6" s="20">
        <v>3342875</v>
      </c>
      <c r="C6" s="39" t="s">
        <v>198</v>
      </c>
    </row>
    <row r="7" spans="1:3" ht="17.25" thickBot="1" x14ac:dyDescent="0.3">
      <c r="A7" s="113" t="s">
        <v>188</v>
      </c>
      <c r="B7" s="114">
        <f>SUM(B2:B6)</f>
        <v>28835451</v>
      </c>
      <c r="C7" s="116"/>
    </row>
    <row r="8" spans="1:3" ht="17.25" thickTop="1" x14ac:dyDescent="0.25">
      <c r="B8" s="115"/>
      <c r="C8" s="116"/>
    </row>
    <row r="9" spans="1:3" ht="16.5" x14ac:dyDescent="0.3">
      <c r="A9" s="30" t="s">
        <v>184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3" sqref="A3"/>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5" x14ac:dyDescent="0.25">
      <c r="A1" s="9" t="s">
        <v>12</v>
      </c>
      <c r="B1" s="5" t="s">
        <v>122</v>
      </c>
      <c r="C1" s="11" t="s">
        <v>9</v>
      </c>
    </row>
    <row r="2" spans="1:5" ht="33" x14ac:dyDescent="0.25">
      <c r="A2" s="17" t="s">
        <v>13</v>
      </c>
      <c r="B2" s="22">
        <v>3454750</v>
      </c>
      <c r="C2" s="18" t="s">
        <v>20</v>
      </c>
      <c r="D2" s="18"/>
      <c r="E2" s="17"/>
    </row>
    <row r="3" spans="1:5" ht="52.5" customHeight="1" x14ac:dyDescent="0.25">
      <c r="A3" s="18" t="s">
        <v>195</v>
      </c>
      <c r="B3" s="22">
        <v>8508000</v>
      </c>
      <c r="C3" s="18" t="s">
        <v>15</v>
      </c>
      <c r="D3" s="18"/>
      <c r="E3" s="17"/>
    </row>
    <row r="4" spans="1:5" ht="36.75" customHeight="1" x14ac:dyDescent="0.25">
      <c r="A4" s="10" t="s">
        <v>19</v>
      </c>
      <c r="B4" s="22">
        <v>122861</v>
      </c>
      <c r="C4" s="18" t="s">
        <v>18</v>
      </c>
      <c r="D4" s="18"/>
      <c r="E4" s="10"/>
    </row>
    <row r="5" spans="1:5" ht="17.25" thickBot="1" x14ac:dyDescent="0.35">
      <c r="A5" s="113" t="s">
        <v>188</v>
      </c>
      <c r="B5" s="114">
        <f>SUM(B2:B4)</f>
        <v>12085611</v>
      </c>
      <c r="C5" s="2"/>
    </row>
    <row r="6" spans="1:5" ht="15.75" thickTop="1" x14ac:dyDescent="0.25"/>
    <row r="7" spans="1:5" ht="16.5" x14ac:dyDescent="0.3">
      <c r="A7" s="30" t="s">
        <v>184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6" sqref="A6"/>
    </sheetView>
  </sheetViews>
  <sheetFormatPr defaultColWidth="8.85546875" defaultRowHeight="15" x14ac:dyDescent="0.25"/>
  <cols>
    <col min="1" max="1" width="133.42578125" style="1" customWidth="1"/>
    <col min="2" max="2" width="31.42578125" style="1" customWidth="1"/>
    <col min="3" max="3" width="113.140625" style="1" customWidth="1"/>
    <col min="4" max="16384" width="8.85546875" style="1"/>
  </cols>
  <sheetData>
    <row r="1" spans="1:5" ht="189" customHeight="1" x14ac:dyDescent="0.25">
      <c r="A1" s="4" t="s">
        <v>118</v>
      </c>
      <c r="B1" s="11"/>
      <c r="C1" s="9"/>
    </row>
    <row r="2" spans="1:5" ht="135.75" customHeight="1" x14ac:dyDescent="0.25">
      <c r="A2" s="4" t="s">
        <v>119</v>
      </c>
      <c r="B2" s="18"/>
      <c r="C2" s="17"/>
      <c r="D2" s="18"/>
      <c r="E2" s="17"/>
    </row>
    <row r="3" spans="1:5" ht="72.75" customHeight="1" x14ac:dyDescent="0.25">
      <c r="A3" s="39" t="s">
        <v>120</v>
      </c>
      <c r="B3" s="18"/>
      <c r="C3" s="17"/>
      <c r="D3" s="18"/>
      <c r="E3" s="17"/>
    </row>
    <row r="4" spans="1:5" ht="222" customHeight="1" x14ac:dyDescent="0.25">
      <c r="A4" s="4" t="s">
        <v>121</v>
      </c>
      <c r="B4" s="18"/>
      <c r="C4" s="10"/>
      <c r="D4" s="18"/>
      <c r="E4" s="10"/>
    </row>
    <row r="5" spans="1:5" ht="16.5" x14ac:dyDescent="0.3">
      <c r="A5" s="30" t="s">
        <v>187</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11" sqref="E11"/>
    </sheetView>
  </sheetViews>
  <sheetFormatPr defaultColWidth="8.85546875" defaultRowHeight="15" x14ac:dyDescent="0.25"/>
  <cols>
    <col min="1" max="1" width="27.7109375" style="1" customWidth="1"/>
    <col min="2" max="2" width="31.42578125" style="1" customWidth="1"/>
    <col min="3" max="16384" width="8.85546875" style="1"/>
  </cols>
  <sheetData>
    <row r="1" spans="1:4" x14ac:dyDescent="0.25">
      <c r="A1" s="11" t="s">
        <v>9</v>
      </c>
      <c r="B1" s="5" t="s">
        <v>122</v>
      </c>
    </row>
    <row r="2" spans="1:4" ht="42.75" customHeight="1" x14ac:dyDescent="0.25">
      <c r="A2" s="36" t="s">
        <v>108</v>
      </c>
      <c r="B2" s="28">
        <v>45186000</v>
      </c>
      <c r="C2" s="18"/>
      <c r="D2" s="31"/>
    </row>
    <row r="3" spans="1:4" ht="49.5" x14ac:dyDescent="0.3">
      <c r="A3" s="35" t="s">
        <v>110</v>
      </c>
      <c r="B3" s="34">
        <v>23907000</v>
      </c>
    </row>
    <row r="4" spans="1:4" ht="33" x14ac:dyDescent="0.25">
      <c r="A4" s="36" t="s">
        <v>109</v>
      </c>
      <c r="B4" s="28">
        <v>2006858000</v>
      </c>
    </row>
    <row r="5" spans="1:4" ht="17.25" thickBot="1" x14ac:dyDescent="0.3">
      <c r="A5" s="113" t="s">
        <v>188</v>
      </c>
      <c r="B5" s="114">
        <f>SUM(B2:B4)</f>
        <v>2075951000</v>
      </c>
    </row>
    <row r="6" spans="1:4" ht="15.75" thickTop="1" x14ac:dyDescent="0.25">
      <c r="B6" s="25"/>
    </row>
    <row r="7" spans="1:4" ht="16.5" x14ac:dyDescent="0.3">
      <c r="A7" s="30" t="s">
        <v>184</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workbookViewId="0">
      <selection activeCell="A8" sqref="A8"/>
    </sheetView>
  </sheetViews>
  <sheetFormatPr defaultColWidth="8.85546875" defaultRowHeight="16.5" x14ac:dyDescent="0.25"/>
  <cols>
    <col min="1" max="1" width="102.140625" style="8" customWidth="1"/>
    <col min="2" max="2" width="12.85546875" style="106" customWidth="1"/>
  </cols>
  <sheetData>
    <row r="1" spans="1:2" s="1" customFormat="1" ht="15" x14ac:dyDescent="0.25">
      <c r="A1" s="5" t="s">
        <v>5</v>
      </c>
      <c r="B1" s="109" t="s">
        <v>182</v>
      </c>
    </row>
    <row r="2" spans="1:2" s="1" customFormat="1" x14ac:dyDescent="0.25">
      <c r="A2" s="8" t="s">
        <v>126</v>
      </c>
      <c r="B2" s="106">
        <v>1177399</v>
      </c>
    </row>
    <row r="3" spans="1:2" s="1" customFormat="1" x14ac:dyDescent="0.25">
      <c r="A3" s="8" t="s">
        <v>139</v>
      </c>
      <c r="B3" s="106">
        <v>1000000</v>
      </c>
    </row>
    <row r="4" spans="1:2" s="1" customFormat="1" x14ac:dyDescent="0.25">
      <c r="A4" s="8" t="s">
        <v>143</v>
      </c>
      <c r="B4" s="106">
        <v>1650000</v>
      </c>
    </row>
    <row r="5" spans="1:2" s="1" customFormat="1" x14ac:dyDescent="0.25">
      <c r="A5" s="8" t="s">
        <v>148</v>
      </c>
      <c r="B5" s="106">
        <v>5250000</v>
      </c>
    </row>
    <row r="6" spans="1:2" s="1" customFormat="1" x14ac:dyDescent="0.25">
      <c r="A6" s="8" t="s">
        <v>169</v>
      </c>
      <c r="B6" s="106">
        <v>750000</v>
      </c>
    </row>
    <row r="7" spans="1:2" s="1" customFormat="1" x14ac:dyDescent="0.25">
      <c r="A7" s="8" t="s">
        <v>172</v>
      </c>
      <c r="B7" s="106">
        <v>750000</v>
      </c>
    </row>
    <row r="8" spans="1:2" s="1" customFormat="1" ht="17.25" thickBot="1" x14ac:dyDescent="0.3">
      <c r="A8" s="113" t="s">
        <v>188</v>
      </c>
      <c r="B8" s="114">
        <f>SUM(B2:B7)</f>
        <v>10577399</v>
      </c>
    </row>
    <row r="9" spans="1:2" s="1" customFormat="1" ht="15.75" thickTop="1" x14ac:dyDescent="0.25">
      <c r="A9" s="5" t="s">
        <v>183</v>
      </c>
      <c r="B9" s="109"/>
    </row>
    <row r="10" spans="1:2" x14ac:dyDescent="0.25">
      <c r="A10" s="8" t="s">
        <v>123</v>
      </c>
      <c r="B10" s="106">
        <v>100000</v>
      </c>
    </row>
    <row r="11" spans="1:2" x14ac:dyDescent="0.25">
      <c r="A11" s="8" t="s">
        <v>175</v>
      </c>
      <c r="B11" s="106">
        <v>629296</v>
      </c>
    </row>
    <row r="12" spans="1:2" x14ac:dyDescent="0.25">
      <c r="A12" s="8" t="s">
        <v>124</v>
      </c>
      <c r="B12" s="106">
        <v>250000</v>
      </c>
    </row>
    <row r="13" spans="1:2" x14ac:dyDescent="0.25">
      <c r="A13" s="8" t="s">
        <v>125</v>
      </c>
      <c r="B13" s="106">
        <v>250000</v>
      </c>
    </row>
    <row r="14" spans="1:2" x14ac:dyDescent="0.25">
      <c r="A14" s="8" t="s">
        <v>127</v>
      </c>
      <c r="B14" s="106">
        <v>55187</v>
      </c>
    </row>
    <row r="15" spans="1:2" x14ac:dyDescent="0.25">
      <c r="A15" s="8" t="s">
        <v>128</v>
      </c>
      <c r="B15" s="106">
        <v>10000</v>
      </c>
    </row>
    <row r="16" spans="1:2" x14ac:dyDescent="0.25">
      <c r="A16" s="8" t="s">
        <v>129</v>
      </c>
      <c r="B16" s="106">
        <v>75000</v>
      </c>
    </row>
    <row r="17" spans="1:2" s="1" customFormat="1" x14ac:dyDescent="0.25">
      <c r="A17" s="8" t="s">
        <v>130</v>
      </c>
      <c r="B17" s="106">
        <v>50000</v>
      </c>
    </row>
    <row r="18" spans="1:2" x14ac:dyDescent="0.25">
      <c r="A18" s="8" t="s">
        <v>131</v>
      </c>
      <c r="B18" s="106">
        <v>500000</v>
      </c>
    </row>
    <row r="19" spans="1:2" x14ac:dyDescent="0.25">
      <c r="A19" s="8" t="s">
        <v>132</v>
      </c>
      <c r="B19" s="106">
        <v>100000</v>
      </c>
    </row>
    <row r="20" spans="1:2" x14ac:dyDescent="0.25">
      <c r="A20" s="8" t="s">
        <v>133</v>
      </c>
      <c r="B20" s="106">
        <v>500000</v>
      </c>
    </row>
    <row r="21" spans="1:2" x14ac:dyDescent="0.25">
      <c r="A21" s="8" t="s">
        <v>134</v>
      </c>
      <c r="B21" s="106">
        <v>100000</v>
      </c>
    </row>
    <row r="22" spans="1:2" x14ac:dyDescent="0.25">
      <c r="A22" s="8" t="s">
        <v>135</v>
      </c>
      <c r="B22" s="106">
        <v>26000</v>
      </c>
    </row>
    <row r="23" spans="1:2" x14ac:dyDescent="0.25">
      <c r="A23" s="8" t="s">
        <v>136</v>
      </c>
      <c r="B23" s="106">
        <v>350000</v>
      </c>
    </row>
    <row r="24" spans="1:2" x14ac:dyDescent="0.25">
      <c r="A24" s="8" t="s">
        <v>137</v>
      </c>
      <c r="B24" s="106">
        <v>50000</v>
      </c>
    </row>
    <row r="25" spans="1:2" x14ac:dyDescent="0.25">
      <c r="A25" s="8" t="s">
        <v>138</v>
      </c>
      <c r="B25" s="106">
        <v>1600000</v>
      </c>
    </row>
    <row r="26" spans="1:2" x14ac:dyDescent="0.25">
      <c r="A26" s="8" t="s">
        <v>140</v>
      </c>
      <c r="B26" s="106">
        <v>50000</v>
      </c>
    </row>
    <row r="27" spans="1:2" x14ac:dyDescent="0.25">
      <c r="A27" s="8" t="s">
        <v>141</v>
      </c>
      <c r="B27" s="106">
        <v>500000</v>
      </c>
    </row>
    <row r="28" spans="1:2" x14ac:dyDescent="0.25">
      <c r="A28" s="8" t="s">
        <v>142</v>
      </c>
      <c r="B28" s="106">
        <v>150000</v>
      </c>
    </row>
    <row r="29" spans="1:2" x14ac:dyDescent="0.25">
      <c r="A29" s="8" t="s">
        <v>144</v>
      </c>
      <c r="B29" s="106">
        <v>15000</v>
      </c>
    </row>
    <row r="30" spans="1:2" x14ac:dyDescent="0.25">
      <c r="A30" s="8" t="s">
        <v>145</v>
      </c>
      <c r="B30" s="106">
        <v>19000</v>
      </c>
    </row>
    <row r="31" spans="1:2" x14ac:dyDescent="0.25">
      <c r="A31" s="8" t="s">
        <v>176</v>
      </c>
      <c r="B31" s="106">
        <v>800000</v>
      </c>
    </row>
    <row r="32" spans="1:2" x14ac:dyDescent="0.25">
      <c r="A32" s="8" t="s">
        <v>146</v>
      </c>
      <c r="B32" s="106">
        <v>50000</v>
      </c>
    </row>
    <row r="33" spans="1:2" x14ac:dyDescent="0.25">
      <c r="A33" s="8" t="s">
        <v>177</v>
      </c>
      <c r="B33" s="106">
        <v>250000</v>
      </c>
    </row>
    <row r="34" spans="1:2" x14ac:dyDescent="0.25">
      <c r="A34" s="8" t="s">
        <v>147</v>
      </c>
      <c r="B34" s="106">
        <v>64341</v>
      </c>
    </row>
    <row r="35" spans="1:2" x14ac:dyDescent="0.25">
      <c r="A35" s="8" t="s">
        <v>178</v>
      </c>
      <c r="B35" s="106">
        <v>500000</v>
      </c>
    </row>
    <row r="36" spans="1:2" x14ac:dyDescent="0.25">
      <c r="A36" s="8" t="s">
        <v>149</v>
      </c>
      <c r="B36" s="106">
        <v>50000</v>
      </c>
    </row>
    <row r="37" spans="1:2" x14ac:dyDescent="0.25">
      <c r="A37" s="8" t="s">
        <v>179</v>
      </c>
      <c r="B37" s="106">
        <v>250000</v>
      </c>
    </row>
    <row r="38" spans="1:2" x14ac:dyDescent="0.25">
      <c r="A38" s="8" t="s">
        <v>150</v>
      </c>
      <c r="B38" s="106">
        <v>100000</v>
      </c>
    </row>
    <row r="39" spans="1:2" x14ac:dyDescent="0.25">
      <c r="A39" s="8" t="s">
        <v>180</v>
      </c>
      <c r="B39" s="106">
        <v>484000</v>
      </c>
    </row>
    <row r="40" spans="1:2" x14ac:dyDescent="0.25">
      <c r="A40" s="8" t="s">
        <v>151</v>
      </c>
      <c r="B40" s="106">
        <v>71500</v>
      </c>
    </row>
    <row r="41" spans="1:2" x14ac:dyDescent="0.25">
      <c r="A41" s="8" t="s">
        <v>152</v>
      </c>
      <c r="B41" s="106">
        <v>75000</v>
      </c>
    </row>
    <row r="42" spans="1:2" x14ac:dyDescent="0.25">
      <c r="A42" s="8" t="s">
        <v>153</v>
      </c>
      <c r="B42" s="106">
        <v>250000</v>
      </c>
    </row>
    <row r="43" spans="1:2" x14ac:dyDescent="0.25">
      <c r="A43" s="8" t="s">
        <v>154</v>
      </c>
      <c r="B43" s="106">
        <v>2000</v>
      </c>
    </row>
    <row r="44" spans="1:2" x14ac:dyDescent="0.25">
      <c r="A44" s="8" t="s">
        <v>155</v>
      </c>
      <c r="B44" s="106">
        <v>40000</v>
      </c>
    </row>
    <row r="45" spans="1:2" x14ac:dyDescent="0.25">
      <c r="A45" s="8" t="s">
        <v>156</v>
      </c>
      <c r="B45" s="106">
        <v>75000</v>
      </c>
    </row>
    <row r="46" spans="1:2" x14ac:dyDescent="0.25">
      <c r="A46" s="8" t="s">
        <v>157</v>
      </c>
      <c r="B46" s="106">
        <v>375000</v>
      </c>
    </row>
    <row r="47" spans="1:2" x14ac:dyDescent="0.25">
      <c r="A47" s="8" t="s">
        <v>158</v>
      </c>
      <c r="B47" s="106">
        <v>20000</v>
      </c>
    </row>
    <row r="48" spans="1:2" x14ac:dyDescent="0.25">
      <c r="A48" s="8" t="s">
        <v>159</v>
      </c>
      <c r="B48" s="106">
        <v>25466</v>
      </c>
    </row>
    <row r="49" spans="1:2" x14ac:dyDescent="0.25">
      <c r="A49" s="8" t="s">
        <v>160</v>
      </c>
      <c r="B49" s="106">
        <v>150000</v>
      </c>
    </row>
    <row r="50" spans="1:2" x14ac:dyDescent="0.25">
      <c r="A50" s="8" t="s">
        <v>161</v>
      </c>
      <c r="B50" s="106">
        <v>150000</v>
      </c>
    </row>
    <row r="51" spans="1:2" x14ac:dyDescent="0.25">
      <c r="A51" s="8" t="s">
        <v>162</v>
      </c>
      <c r="B51" s="106">
        <v>150000</v>
      </c>
    </row>
    <row r="52" spans="1:2" x14ac:dyDescent="0.25">
      <c r="A52" s="8" t="s">
        <v>163</v>
      </c>
      <c r="B52" s="106">
        <v>120000</v>
      </c>
    </row>
    <row r="53" spans="1:2" x14ac:dyDescent="0.25">
      <c r="A53" s="8" t="s">
        <v>164</v>
      </c>
      <c r="B53" s="106">
        <v>42000</v>
      </c>
    </row>
    <row r="54" spans="1:2" x14ac:dyDescent="0.25">
      <c r="A54" s="8" t="s">
        <v>165</v>
      </c>
      <c r="B54" s="106">
        <v>150000</v>
      </c>
    </row>
    <row r="55" spans="1:2" x14ac:dyDescent="0.25">
      <c r="A55" s="8" t="s">
        <v>166</v>
      </c>
      <c r="B55" s="106">
        <v>50000</v>
      </c>
    </row>
    <row r="56" spans="1:2" x14ac:dyDescent="0.25">
      <c r="A56" s="8" t="s">
        <v>167</v>
      </c>
      <c r="B56" s="106">
        <v>54016</v>
      </c>
    </row>
    <row r="57" spans="1:2" x14ac:dyDescent="0.25">
      <c r="A57" s="8" t="s">
        <v>168</v>
      </c>
      <c r="B57" s="106">
        <v>39165</v>
      </c>
    </row>
    <row r="58" spans="1:2" x14ac:dyDescent="0.25">
      <c r="A58" s="8" t="s">
        <v>170</v>
      </c>
      <c r="B58" s="106">
        <v>7500</v>
      </c>
    </row>
    <row r="59" spans="1:2" x14ac:dyDescent="0.25">
      <c r="A59" s="8" t="s">
        <v>171</v>
      </c>
      <c r="B59" s="106">
        <v>32000</v>
      </c>
    </row>
    <row r="60" spans="1:2" x14ac:dyDescent="0.25">
      <c r="A60" s="8" t="s">
        <v>173</v>
      </c>
      <c r="B60" s="106">
        <v>500000</v>
      </c>
    </row>
    <row r="61" spans="1:2" x14ac:dyDescent="0.25">
      <c r="A61" s="8" t="s">
        <v>181</v>
      </c>
      <c r="B61" s="106">
        <v>345000</v>
      </c>
    </row>
    <row r="62" spans="1:2" x14ac:dyDescent="0.25">
      <c r="A62" s="8" t="s">
        <v>174</v>
      </c>
      <c r="B62" s="106">
        <v>100000</v>
      </c>
    </row>
    <row r="63" spans="1:2" ht="17.25" thickBot="1" x14ac:dyDescent="0.3">
      <c r="A63" s="113" t="s">
        <v>188</v>
      </c>
      <c r="B63" s="114">
        <f>SUM(B10:B62)</f>
        <v>10751471</v>
      </c>
    </row>
    <row r="64" spans="1:2" ht="17.25" thickTop="1" x14ac:dyDescent="0.25"/>
    <row r="65" spans="1:2" ht="15" x14ac:dyDescent="0.25">
      <c r="A65" s="107" t="s">
        <v>192</v>
      </c>
      <c r="B65" s="108">
        <f>SUM(50000000-B63-B8)</f>
        <v>28671130</v>
      </c>
    </row>
    <row r="67" spans="1:2" x14ac:dyDescent="0.25">
      <c r="A67" s="111" t="s">
        <v>186</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11" sqref="D11"/>
    </sheetView>
  </sheetViews>
  <sheetFormatPr defaultColWidth="8.85546875" defaultRowHeight="15" x14ac:dyDescent="0.25"/>
  <cols>
    <col min="1" max="1" width="46.140625" style="1" customWidth="1"/>
    <col min="2" max="2" width="27.7109375" style="1" customWidth="1"/>
    <col min="3" max="3" width="31.42578125" style="1" customWidth="1"/>
    <col min="4" max="16384" width="8.85546875" style="1"/>
  </cols>
  <sheetData>
    <row r="1" spans="1:5" x14ac:dyDescent="0.25">
      <c r="A1" s="9" t="s">
        <v>12</v>
      </c>
      <c r="B1" s="5" t="s">
        <v>122</v>
      </c>
      <c r="C1" s="11" t="s">
        <v>9</v>
      </c>
    </row>
    <row r="2" spans="1:5" ht="33" x14ac:dyDescent="0.25">
      <c r="A2" s="10" t="s">
        <v>17</v>
      </c>
      <c r="B2" s="22">
        <v>427000</v>
      </c>
      <c r="C2" s="18" t="s">
        <v>16</v>
      </c>
    </row>
    <row r="3" spans="1:5" ht="17.25" customHeight="1" thickBot="1" x14ac:dyDescent="0.3">
      <c r="A3" s="113" t="s">
        <v>188</v>
      </c>
      <c r="B3" s="114">
        <f>SUM(B2)</f>
        <v>427000</v>
      </c>
      <c r="C3" s="18"/>
      <c r="D3" s="18"/>
      <c r="E3" s="17"/>
    </row>
    <row r="4" spans="1:5" ht="17.25" thickTop="1" x14ac:dyDescent="0.25">
      <c r="A4" s="10"/>
      <c r="C4" s="18"/>
      <c r="D4" s="18"/>
      <c r="E4" s="10"/>
    </row>
    <row r="5" spans="1:5" ht="16.5" x14ac:dyDescent="0.3">
      <c r="A5" s="30" t="s">
        <v>184</v>
      </c>
      <c r="B5" s="25"/>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ColWidth="8.85546875" defaultRowHeight="15" x14ac:dyDescent="0.25"/>
  <cols>
    <col min="1" max="1" width="46.140625" style="1" customWidth="1"/>
    <col min="2" max="2" width="27.7109375" style="1" customWidth="1"/>
    <col min="3" max="3" width="31.42578125" style="1" customWidth="1"/>
    <col min="4" max="4" width="105.28515625" style="1" customWidth="1"/>
    <col min="5" max="16384" width="8.85546875" style="1"/>
  </cols>
  <sheetData>
    <row r="1" spans="1:4" x14ac:dyDescent="0.25">
      <c r="A1" s="9" t="s">
        <v>12</v>
      </c>
      <c r="B1" s="5" t="s">
        <v>122</v>
      </c>
      <c r="C1" s="11" t="s">
        <v>9</v>
      </c>
    </row>
    <row r="2" spans="1:4" ht="82.5" x14ac:dyDescent="0.3">
      <c r="A2" s="17" t="s">
        <v>190</v>
      </c>
      <c r="B2" s="22">
        <v>1092000</v>
      </c>
      <c r="C2" s="18" t="s">
        <v>69</v>
      </c>
      <c r="D2" s="3" t="s">
        <v>191</v>
      </c>
    </row>
    <row r="3" spans="1:4" ht="127.5" customHeight="1" x14ac:dyDescent="0.25">
      <c r="A3" s="17" t="s">
        <v>73</v>
      </c>
      <c r="B3" s="20">
        <v>164580386</v>
      </c>
      <c r="C3" s="19" t="s">
        <v>70</v>
      </c>
    </row>
    <row r="4" spans="1:4" ht="95.25" customHeight="1" x14ac:dyDescent="0.25">
      <c r="A4" s="17" t="s">
        <v>74</v>
      </c>
      <c r="B4" s="22">
        <v>15956529</v>
      </c>
      <c r="C4" s="18" t="s">
        <v>71</v>
      </c>
    </row>
    <row r="5" spans="1:4" ht="118.5" customHeight="1" x14ac:dyDescent="0.25">
      <c r="A5" s="17" t="s">
        <v>189</v>
      </c>
      <c r="B5" s="21">
        <v>115434234</v>
      </c>
      <c r="C5" s="4" t="s">
        <v>72</v>
      </c>
    </row>
    <row r="6" spans="1:4" ht="69.75" customHeight="1" x14ac:dyDescent="0.25">
      <c r="A6" s="17" t="s">
        <v>26</v>
      </c>
      <c r="B6" s="22">
        <v>1964122</v>
      </c>
      <c r="C6" s="12" t="s">
        <v>25</v>
      </c>
    </row>
    <row r="7" spans="1:4" ht="33" x14ac:dyDescent="0.25">
      <c r="A7" s="10" t="s">
        <v>28</v>
      </c>
      <c r="B7" s="22">
        <v>6871295</v>
      </c>
      <c r="C7" s="18" t="s">
        <v>27</v>
      </c>
    </row>
    <row r="8" spans="1:4" ht="17.25" thickBot="1" x14ac:dyDescent="0.3">
      <c r="A8" s="113" t="s">
        <v>188</v>
      </c>
      <c r="B8" s="114">
        <f>SUM(B2:B7)</f>
        <v>305898566</v>
      </c>
    </row>
    <row r="9" spans="1:4" ht="15.75" thickTop="1" x14ac:dyDescent="0.25"/>
    <row r="10" spans="1:4" ht="16.5" x14ac:dyDescent="0.3">
      <c r="A10" s="30" t="s">
        <v>184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Allocations</vt:lpstr>
      <vt:lpstr>State Incurred Costs</vt:lpstr>
      <vt:lpstr>State Govt</vt:lpstr>
      <vt:lpstr>Local and County</vt:lpstr>
      <vt:lpstr>Businesses</vt:lpstr>
      <vt:lpstr>Businesses (Federal)</vt:lpstr>
      <vt:lpstr>Healthcare System Relief Fund</vt:lpstr>
      <vt:lpstr>Non-Profits</vt:lpstr>
      <vt:lpstr>Healthcare</vt:lpstr>
      <vt:lpstr>Higher Ed Breakdown by School</vt:lpstr>
      <vt:lpstr>K-12 Education</vt:lpstr>
      <vt:lpstr>Other</vt:lpstr>
      <vt:lpstr>Unemployment</vt:lpstr>
      <vt:lpstr>Allocations!Print_Area</vt:lpstr>
      <vt:lpstr>Allocations!Print_Titles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Giaquinto, Kate - GOFERR</cp:lastModifiedBy>
  <cp:lastPrinted>2020-05-06T13:45:24Z</cp:lastPrinted>
  <dcterms:created xsi:type="dcterms:W3CDTF">2020-04-29T20:50:22Z</dcterms:created>
  <dcterms:modified xsi:type="dcterms:W3CDTF">2020-05-12T13:19:10Z</dcterms:modified>
</cp:coreProperties>
</file>